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05" yWindow="-105" windowWidth="19440" windowHeight="12570" tabRatio="575"/>
  </bookViews>
  <sheets>
    <sheet name="9.1 Bevételek" sheetId="4" r:id="rId1"/>
    <sheet name="9.2 Kiadások" sheetId="3" r:id="rId2"/>
  </sheets>
  <definedNames>
    <definedName name="_xlnm.Print_Titles" localSheetId="0">'9.1 Bevételek'!$A:$AF,'9.1 Bevételek'!$1:$6</definedName>
    <definedName name="_xlnm.Print_Titles" localSheetId="1">'9.2 Kiadások'!$A:$AD,'9.2 Kiadások'!$1:$6</definedName>
    <definedName name="_xlnm.Print_Area" localSheetId="0">'9.1 Bevételek'!$A$1:$AL$30</definedName>
    <definedName name="_xlnm.Print_Area" localSheetId="1">'9.2 Kiadások'!$A$1:$AJ$73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68" i="3" l="1"/>
  <c r="AH29" i="4"/>
  <c r="AH46" i="3"/>
  <c r="AF46" i="3"/>
  <c r="AH42" i="3"/>
  <c r="AF42" i="3"/>
  <c r="AH32" i="3"/>
  <c r="AH36" i="3"/>
  <c r="AF36" i="3"/>
  <c r="AF32" i="3"/>
  <c r="AH24" i="3"/>
  <c r="AH21" i="3"/>
  <c r="AF24" i="3"/>
  <c r="AF21" i="3"/>
  <c r="AH14" i="3"/>
  <c r="AH16" i="3" s="1"/>
  <c r="AF14" i="3"/>
  <c r="AF16" i="3" s="1"/>
  <c r="AJ47" i="3"/>
  <c r="AJ17" i="3"/>
  <c r="AJ15" i="3"/>
  <c r="AJ8" i="3"/>
  <c r="AJ9" i="3"/>
  <c r="AJ10" i="3"/>
  <c r="AJ11" i="3"/>
  <c r="AJ12" i="3"/>
  <c r="AJ13" i="3"/>
  <c r="AJ18" i="3"/>
  <c r="AJ19" i="3"/>
  <c r="AJ21" i="3" s="1"/>
  <c r="AJ20" i="3"/>
  <c r="AJ22" i="3"/>
  <c r="AJ24" i="3" s="1"/>
  <c r="AJ23" i="3"/>
  <c r="AJ25" i="3"/>
  <c r="AJ26" i="3"/>
  <c r="AJ27" i="3"/>
  <c r="AJ28" i="3"/>
  <c r="AJ29" i="3"/>
  <c r="AJ30" i="3"/>
  <c r="AJ31" i="3"/>
  <c r="AJ33" i="3"/>
  <c r="AJ34" i="3"/>
  <c r="AJ35" i="3"/>
  <c r="AJ38" i="3"/>
  <c r="AJ39" i="3"/>
  <c r="AJ40" i="3"/>
  <c r="AJ41" i="3"/>
  <c r="AJ43" i="3"/>
  <c r="AJ44" i="3"/>
  <c r="AJ45" i="3"/>
  <c r="AJ7" i="3"/>
  <c r="AI47" i="3"/>
  <c r="AI44" i="3"/>
  <c r="AI45" i="3"/>
  <c r="AI43" i="3"/>
  <c r="AI39" i="3"/>
  <c r="AI40" i="3"/>
  <c r="AI41" i="3"/>
  <c r="AI38" i="3"/>
  <c r="AI34" i="3"/>
  <c r="AI35" i="3"/>
  <c r="AI33" i="3"/>
  <c r="AI36" i="3" s="1"/>
  <c r="AI26" i="3"/>
  <c r="AI27" i="3"/>
  <c r="AI28" i="3"/>
  <c r="AI29" i="3"/>
  <c r="AI30" i="3"/>
  <c r="AI31" i="3"/>
  <c r="AI25" i="3"/>
  <c r="AI23" i="3"/>
  <c r="AI24" i="3" s="1"/>
  <c r="AI22" i="3"/>
  <c r="AI19" i="3"/>
  <c r="AI20" i="3"/>
  <c r="AI18" i="3"/>
  <c r="AI17" i="3"/>
  <c r="AI15" i="3"/>
  <c r="AI8" i="3"/>
  <c r="AI9" i="3"/>
  <c r="AI10" i="3"/>
  <c r="AI11" i="3"/>
  <c r="AI12" i="3"/>
  <c r="AI13" i="3"/>
  <c r="AI7" i="3"/>
  <c r="AI14" i="3"/>
  <c r="AJ21" i="4"/>
  <c r="AJ23" i="4" s="1"/>
  <c r="AH21" i="4"/>
  <c r="AH23" i="4" s="1"/>
  <c r="AG21" i="4"/>
  <c r="AK21" i="4" s="1"/>
  <c r="AJ12" i="4"/>
  <c r="AJ17" i="4" s="1"/>
  <c r="AH12" i="4"/>
  <c r="AJ15" i="4"/>
  <c r="AH15" i="4"/>
  <c r="AG15" i="4"/>
  <c r="AG29" i="4"/>
  <c r="AL8" i="4"/>
  <c r="AL9" i="4"/>
  <c r="AL10" i="4"/>
  <c r="AL11" i="4"/>
  <c r="AL13" i="4"/>
  <c r="AL14" i="4"/>
  <c r="AL16" i="4"/>
  <c r="AL18" i="4"/>
  <c r="AL19" i="4"/>
  <c r="AL20" i="4"/>
  <c r="AL22" i="4"/>
  <c r="AL7" i="4"/>
  <c r="AK19" i="4"/>
  <c r="AK20" i="4"/>
  <c r="AK22" i="4"/>
  <c r="AK18" i="4"/>
  <c r="AK14" i="4"/>
  <c r="AK15" i="4"/>
  <c r="AK16" i="4"/>
  <c r="AK13" i="4"/>
  <c r="AK8" i="4"/>
  <c r="AK9" i="4"/>
  <c r="AK10" i="4"/>
  <c r="AK11" i="4"/>
  <c r="AK7" i="4"/>
  <c r="AK12" i="4"/>
  <c r="AK17" i="4" s="1"/>
  <c r="AG12" i="4"/>
  <c r="AE73" i="3"/>
  <c r="AG46" i="3"/>
  <c r="AE46" i="3"/>
  <c r="AI15" i="4"/>
  <c r="AG42" i="3"/>
  <c r="AE42" i="3"/>
  <c r="AI21" i="4"/>
  <c r="AI23" i="4" s="1"/>
  <c r="AG23" i="4"/>
  <c r="AG14" i="3"/>
  <c r="AG16" i="3" s="1"/>
  <c r="AE14" i="3"/>
  <c r="AE16" i="3" s="1"/>
  <c r="AI12" i="4"/>
  <c r="AI17" i="4" s="1"/>
  <c r="AE32" i="3"/>
  <c r="AG36" i="3"/>
  <c r="AG32" i="3"/>
  <c r="AG24" i="3"/>
  <c r="AG21" i="3"/>
  <c r="AG37" i="3" s="1"/>
  <c r="AE36" i="3"/>
  <c r="AE24" i="3"/>
  <c r="AE21" i="3"/>
  <c r="AG17" i="4"/>
  <c r="AG24" i="4" s="1"/>
  <c r="AI16" i="3"/>
  <c r="AK23" i="4" l="1"/>
  <c r="AI24" i="4"/>
  <c r="AK24" i="4" s="1"/>
  <c r="AL15" i="4"/>
  <c r="AL12" i="4"/>
  <c r="AI21" i="3"/>
  <c r="AI46" i="3"/>
  <c r="AJ46" i="3"/>
  <c r="AJ42" i="3"/>
  <c r="AJ36" i="3"/>
  <c r="AH37" i="3"/>
  <c r="AH48" i="3" s="1"/>
  <c r="AG48" i="3"/>
  <c r="AE37" i="3"/>
  <c r="AE48" i="3" s="1"/>
  <c r="AI32" i="3"/>
  <c r="AI37" i="3" s="1"/>
  <c r="AI42" i="3"/>
  <c r="AJ24" i="4"/>
  <c r="AL23" i="4"/>
  <c r="AL17" i="4"/>
  <c r="AF37" i="3"/>
  <c r="AF48" i="3" s="1"/>
  <c r="AJ14" i="3"/>
  <c r="AJ16" i="3" s="1"/>
  <c r="AJ32" i="3"/>
  <c r="AL21" i="4"/>
  <c r="AH17" i="4"/>
  <c r="AH24" i="4" s="1"/>
  <c r="AL24" i="4" l="1"/>
  <c r="AI48" i="3"/>
  <c r="AJ37" i="3"/>
  <c r="AJ48" i="3" s="1"/>
</calcChain>
</file>

<file path=xl/sharedStrings.xml><?xml version="1.0" encoding="utf-8"?>
<sst xmlns="http://schemas.openxmlformats.org/spreadsheetml/2006/main" count="217" uniqueCount="176">
  <si>
    <t>K1-K8</t>
  </si>
  <si>
    <t>K8</t>
  </si>
  <si>
    <t>K7</t>
  </si>
  <si>
    <t>K6</t>
  </si>
  <si>
    <t>K3</t>
  </si>
  <si>
    <t>K35</t>
  </si>
  <si>
    <t>K355</t>
  </si>
  <si>
    <t>Egyéb dologi kiadások</t>
  </si>
  <si>
    <t>K354</t>
  </si>
  <si>
    <t>Egyéb pénzügyi műveletek kiadásai</t>
  </si>
  <si>
    <t>K351</t>
  </si>
  <si>
    <t>Működési célú előzetesen felszámított általános forgalmi adó</t>
  </si>
  <si>
    <t>K33</t>
  </si>
  <si>
    <t>K337</t>
  </si>
  <si>
    <t>Egyéb szolgáltatások</t>
  </si>
  <si>
    <t>K336</t>
  </si>
  <si>
    <t xml:space="preserve">Szakmai tevékenységet segítő szolgáltatások </t>
  </si>
  <si>
    <t>K335</t>
  </si>
  <si>
    <t>Közvetített szolgáltatások</t>
  </si>
  <si>
    <t>K334</t>
  </si>
  <si>
    <t>Karbantartási, kisjavítási szolgáltatások</t>
  </si>
  <si>
    <t>K333</t>
  </si>
  <si>
    <t>Bérleti és lízing díjak</t>
  </si>
  <si>
    <t>K332</t>
  </si>
  <si>
    <t>Vásárolt élelmezés</t>
  </si>
  <si>
    <t>K331</t>
  </si>
  <si>
    <t>Közüzemi díjak</t>
  </si>
  <si>
    <t>K32</t>
  </si>
  <si>
    <t>K322</t>
  </si>
  <si>
    <t>Egyéb kommunikációs szolgáltatások</t>
  </si>
  <si>
    <t>K321</t>
  </si>
  <si>
    <t>Informatikai szolgáltatások igénybevétele</t>
  </si>
  <si>
    <t>K31</t>
  </si>
  <si>
    <t>K313</t>
  </si>
  <si>
    <t>Árubeszerzés</t>
  </si>
  <si>
    <t>K312</t>
  </si>
  <si>
    <t>Üzemeltetési anyagok beszerzése</t>
  </si>
  <si>
    <t>K311</t>
  </si>
  <si>
    <t>Szakmai anyagok beszerzése</t>
  </si>
  <si>
    <t>K2</t>
  </si>
  <si>
    <t>K1</t>
  </si>
  <si>
    <t>K12</t>
  </si>
  <si>
    <t>15</t>
  </si>
  <si>
    <t>K11</t>
  </si>
  <si>
    <t>13</t>
  </si>
  <si>
    <t>12</t>
  </si>
  <si>
    <t>11</t>
  </si>
  <si>
    <t>K1110</t>
  </si>
  <si>
    <t>Egyéb költségtérítések</t>
  </si>
  <si>
    <t>K1109</t>
  </si>
  <si>
    <t>Közlekedési költségtérítés</t>
  </si>
  <si>
    <t>09</t>
  </si>
  <si>
    <t>08</t>
  </si>
  <si>
    <t>07</t>
  </si>
  <si>
    <t>K1106</t>
  </si>
  <si>
    <t>Jubileumi jutalom</t>
  </si>
  <si>
    <t>06</t>
  </si>
  <si>
    <t>05</t>
  </si>
  <si>
    <t>04</t>
  </si>
  <si>
    <t>03</t>
  </si>
  <si>
    <t>K1102</t>
  </si>
  <si>
    <t>Normatív jutalmak</t>
  </si>
  <si>
    <t>02</t>
  </si>
  <si>
    <t>K1101</t>
  </si>
  <si>
    <t>Törvény szerinti illetmények, munkabérek</t>
  </si>
  <si>
    <t>01</t>
  </si>
  <si>
    <t>Rovat
száma</t>
  </si>
  <si>
    <t>Rovat megnevezése</t>
  </si>
  <si>
    <t>Sor-
szám</t>
  </si>
  <si>
    <t>B1-B7</t>
  </si>
  <si>
    <t>B7</t>
  </si>
  <si>
    <t>B6</t>
  </si>
  <si>
    <t>B5</t>
  </si>
  <si>
    <t>B4</t>
  </si>
  <si>
    <t>B411</t>
  </si>
  <si>
    <t>Egyéb működési bevételek</t>
  </si>
  <si>
    <t>B4082</t>
  </si>
  <si>
    <t>Egyéb kapott (járó) kamatok és kamatjellegű bevételek</t>
  </si>
  <si>
    <t>B407</t>
  </si>
  <si>
    <t>Általános forgalmi adó visszatérítése</t>
  </si>
  <si>
    <t>B406</t>
  </si>
  <si>
    <t>Kiszámlázott általános forgalmi adó</t>
  </si>
  <si>
    <t>B405</t>
  </si>
  <si>
    <t>Ellátási díjak</t>
  </si>
  <si>
    <t>B8</t>
  </si>
  <si>
    <t>B816</t>
  </si>
  <si>
    <t>Mindösszesen</t>
  </si>
  <si>
    <t>Sorszám</t>
  </si>
  <si>
    <t>Finanszírozás megbontása állami támogatásra és önkormányzati saját forrásra</t>
  </si>
  <si>
    <t>Állami támogatás összesen</t>
  </si>
  <si>
    <t>adatok forintban</t>
  </si>
  <si>
    <t xml:space="preserve">Külső személyi juttatások </t>
  </si>
  <si>
    <t xml:space="preserve">Munkaadókat terhelő járulékok és szociális hozzájárulási adó                                                                       </t>
  </si>
  <si>
    <t>Egyéb felhalmozási célú kiadások</t>
  </si>
  <si>
    <t xml:space="preserve">Felhalmozási bevételek </t>
  </si>
  <si>
    <t>Felhalmozási célú átvett pénzeszközök</t>
  </si>
  <si>
    <t>Pénzmaradvány</t>
  </si>
  <si>
    <t>Intzéményi finanszírozás - állami támogatás</t>
  </si>
  <si>
    <t>Intézményi finanszírozás - önkormányzati hozzájárulás</t>
  </si>
  <si>
    <t>Működési bevételek (=01+05)</t>
  </si>
  <si>
    <t>Állami támogatás- Intézmény-üzemeltetési támogatás</t>
  </si>
  <si>
    <t>16</t>
  </si>
  <si>
    <t>B8131</t>
  </si>
  <si>
    <t>14</t>
  </si>
  <si>
    <t>B817</t>
  </si>
  <si>
    <t>Lekötött bankbetétek</t>
  </si>
  <si>
    <t>Foglalkoztatottak egyéb személyi juttatásai</t>
  </si>
  <si>
    <t>K1113</t>
  </si>
  <si>
    <t>17</t>
  </si>
  <si>
    <t>Finanszírozási bevételek összesen (=11+14+15)</t>
  </si>
  <si>
    <t>Bevételek mindösszesen (=10+16)</t>
  </si>
  <si>
    <t>Intézményi finanszírozás összesen</t>
  </si>
  <si>
    <t>Ingatlanok beszerzése, létesítése</t>
  </si>
  <si>
    <t>K62</t>
  </si>
  <si>
    <t>Egyéb tárgyi eszközök beszerzése, létesítése</t>
  </si>
  <si>
    <t>Informatikai eszközök beszerzése, létesítése</t>
  </si>
  <si>
    <t>K63</t>
  </si>
  <si>
    <t>K64</t>
  </si>
  <si>
    <t>Beruházások ÁFÁ-ja</t>
  </si>
  <si>
    <t>K67</t>
  </si>
  <si>
    <t>Ingatlanok felújítása</t>
  </si>
  <si>
    <t>Egyéb tárgyi eszközök felújítása</t>
  </si>
  <si>
    <t>Felújítás ÁFÁ-ja</t>
  </si>
  <si>
    <t>K71</t>
  </si>
  <si>
    <t>K73</t>
  </si>
  <si>
    <t>K74</t>
  </si>
  <si>
    <t>10</t>
  </si>
  <si>
    <t>18</t>
  </si>
  <si>
    <t>Egyéb működési célú átvett pénzeszköz</t>
  </si>
  <si>
    <t>B65</t>
  </si>
  <si>
    <t>Működési célú átvett pénzeszközök (=08)</t>
  </si>
  <si>
    <t>Költségvetési bevételek (=06+07+09+10)</t>
  </si>
  <si>
    <t>Készenléti, ügyeleti, helyettesítési díj, túlóra, túlszolgálat</t>
  </si>
  <si>
    <t>K1104</t>
  </si>
  <si>
    <t>Foglalkoztatottak személyi juttatásai (=01+…+0)</t>
  </si>
  <si>
    <t>Személyi juttatások (=08+09)</t>
  </si>
  <si>
    <t>Készletbeszerzés (=12+..14)</t>
  </si>
  <si>
    <t>Kommunikációs szolgáltatások (=16+17)</t>
  </si>
  <si>
    <t>Szolgáltatási kiadások (=19+…+25)</t>
  </si>
  <si>
    <t>Különféle befizetések és egyéb dologi kiadások (=27+…+29)</t>
  </si>
  <si>
    <t>Dologi kiadások (=15+18+26+30)</t>
  </si>
  <si>
    <t>Beruházások (=32+…+35)</t>
  </si>
  <si>
    <t>Felújítások (=37+..+39)</t>
  </si>
  <si>
    <t>Költségvetési kiadások (=10+11+31+36+40+41)</t>
  </si>
  <si>
    <t>Felújítás összesen</t>
  </si>
  <si>
    <t>Vaskúti Idősek Otthona 2020. évi elemi költségvetése - részletes kiadások</t>
  </si>
  <si>
    <t>Vaskúti Idősek Otthona 2020. évi elemi költségvetése részletes bevételek</t>
  </si>
  <si>
    <t>Beruházás</t>
  </si>
  <si>
    <t xml:space="preserve">Felújítás - Bejárati ajtó cseréje (ingatlan) - </t>
  </si>
  <si>
    <t xml:space="preserve">Felújítás étkezőnél nyílászáró cseréje (ingatlan) </t>
  </si>
  <si>
    <t>102023 Idősek Otthona normál</t>
  </si>
  <si>
    <t>102024 Demens</t>
  </si>
  <si>
    <t>2020. évi előirányzat</t>
  </si>
  <si>
    <t>módosított előirányzat</t>
  </si>
  <si>
    <t>Állami támogatás- finanszírozás szempontjából elismert szakmai dolgozók bértámogatása</t>
  </si>
  <si>
    <t>Beruházás ÁFÁ-ja</t>
  </si>
  <si>
    <t>Beruházás - izolációs szoba kialakítása</t>
  </si>
  <si>
    <t>Beruházás - árnyékoló gyorskötözővel</t>
  </si>
  <si>
    <t xml:space="preserve">Beruházás - konyhabútor </t>
  </si>
  <si>
    <t>Beruházás - mennyezeti lápatest 2 db</t>
  </si>
  <si>
    <t>Beruházás - matrac</t>
  </si>
  <si>
    <t>Beruházás - ápolási ágy 4 db</t>
  </si>
  <si>
    <t>Beruházás - függöny</t>
  </si>
  <si>
    <t>Beruházás - kisasztal 3 db</t>
  </si>
  <si>
    <t>Beruházás - karnis 11 garnitúra</t>
  </si>
  <si>
    <t>Beruházás - porszívó</t>
  </si>
  <si>
    <t>Beruházás - kávéfőző</t>
  </si>
  <si>
    <t>Beruházás - betegemelő heveder 2 db</t>
  </si>
  <si>
    <t>Beruházás - betegemelő 2 db</t>
  </si>
  <si>
    <t>Beruházás - router</t>
  </si>
  <si>
    <t>Beruházás - hangszóró</t>
  </si>
  <si>
    <t>Beruházás - mikrofon</t>
  </si>
  <si>
    <t>9.1. melléklet a 2/2020.(II.14.) önkormányzati rendelethez</t>
  </si>
  <si>
    <t>9.2. melléklet a 2/2020.(II.14.) önkormányzati rendelethez</t>
  </si>
  <si>
    <t>9.2. melléklet a 11/2020. (VII.24.) önkormányzati rendelethez</t>
  </si>
  <si>
    <t>9.1. melléklet a 11/2020. (VII.24.)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</si>
</sst>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Ft&quot;_-;\-* #,##0\ &quot;Ft&quot;_-;_-* &quot;-&quot;\ &quot;Ft&quot;_-;_-@_-"/>
    <numFmt numFmtId="164" formatCode="00"/>
    <numFmt numFmtId="165" formatCode="\ ##########"/>
  </numFmts>
  <fonts count="13" x14ac:knownFonts="1"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MS Sans Serif"/>
      <family val="2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3" fillId="0" borderId="0"/>
    <xf numFmtId="0" fontId="5" fillId="0" borderId="0"/>
    <xf numFmtId="0" fontId="4" fillId="0" borderId="0"/>
    <xf numFmtId="0" fontId="2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8" fillId="0" borderId="0" xfId="1" applyFont="1" applyFill="1" applyBorder="1"/>
    <xf numFmtId="0" fontId="8" fillId="0" borderId="0" xfId="1" applyFont="1" applyFill="1"/>
    <xf numFmtId="3" fontId="8" fillId="0" borderId="1" xfId="1" applyNumberFormat="1" applyFont="1" applyFill="1" applyBorder="1" applyAlignment="1">
      <alignment vertical="center"/>
    </xf>
    <xf numFmtId="3" fontId="10" fillId="0" borderId="1" xfId="8" applyNumberFormat="1" applyFont="1" applyFill="1" applyBorder="1" applyAlignment="1">
      <alignment vertical="center" wrapText="1"/>
    </xf>
    <xf numFmtId="0" fontId="7" fillId="0" borderId="0" xfId="1" applyFont="1" applyFill="1" applyBorder="1"/>
    <xf numFmtId="0" fontId="7" fillId="0" borderId="0" xfId="1" applyFont="1" applyFill="1"/>
    <xf numFmtId="164" fontId="7" fillId="0" borderId="0" xfId="1" applyNumberFormat="1" applyFont="1" applyFill="1"/>
    <xf numFmtId="0" fontId="7" fillId="0" borderId="0" xfId="1" applyFont="1" applyFill="1" applyAlignment="1">
      <alignment vertical="center"/>
    </xf>
    <xf numFmtId="164" fontId="8" fillId="0" borderId="0" xfId="1" applyNumberFormat="1" applyFont="1" applyFill="1"/>
    <xf numFmtId="0" fontId="8" fillId="0" borderId="0" xfId="1" applyFont="1" applyFill="1" applyAlignment="1">
      <alignment vertical="center"/>
    </xf>
    <xf numFmtId="164" fontId="11" fillId="0" borderId="0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/>
    <xf numFmtId="3" fontId="7" fillId="0" borderId="1" xfId="1" applyNumberFormat="1" applyFont="1" applyFill="1" applyBorder="1" applyAlignment="1">
      <alignment vertical="center"/>
    </xf>
    <xf numFmtId="3" fontId="9" fillId="0" borderId="1" xfId="8" applyNumberFormat="1" applyFont="1" applyFill="1" applyBorder="1" applyAlignment="1">
      <alignment vertical="center" wrapText="1"/>
    </xf>
    <xf numFmtId="3" fontId="8" fillId="0" borderId="0" xfId="1" applyNumberFormat="1" applyFont="1" applyFill="1"/>
    <xf numFmtId="0" fontId="8" fillId="0" borderId="0" xfId="1" applyFont="1" applyFill="1" applyAlignment="1">
      <alignment horizontal="left"/>
    </xf>
    <xf numFmtId="3" fontId="8" fillId="0" borderId="1" xfId="1" applyNumberFormat="1" applyFont="1" applyFill="1" applyBorder="1"/>
    <xf numFmtId="3" fontId="7" fillId="0" borderId="1" xfId="1" applyNumberFormat="1" applyFont="1" applyFill="1" applyBorder="1"/>
    <xf numFmtId="0" fontId="8" fillId="0" borderId="0" xfId="1" applyFont="1" applyFill="1" applyBorder="1" applyAlignment="1">
      <alignment wrapText="1"/>
    </xf>
    <xf numFmtId="3" fontId="8" fillId="0" borderId="0" xfId="1" applyNumberFormat="1" applyFont="1" applyFill="1" applyBorder="1"/>
    <xf numFmtId="164" fontId="7" fillId="0" borderId="0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/>
    <xf numFmtId="0" fontId="8" fillId="0" borderId="2" xfId="1" applyFont="1" applyFill="1" applyBorder="1" applyAlignment="1"/>
    <xf numFmtId="3" fontId="10" fillId="2" borderId="1" xfId="8" applyNumberFormat="1" applyFont="1" applyFill="1" applyBorder="1" applyAlignment="1">
      <alignment vertical="center" wrapText="1"/>
    </xf>
    <xf numFmtId="3" fontId="7" fillId="2" borderId="3" xfId="1" applyNumberFormat="1" applyFont="1" applyFill="1" applyBorder="1" applyAlignment="1">
      <alignment vertical="center"/>
    </xf>
    <xf numFmtId="3" fontId="7" fillId="2" borderId="1" xfId="1" applyNumberFormat="1" applyFont="1" applyFill="1" applyBorder="1" applyAlignment="1">
      <alignment vertical="center"/>
    </xf>
    <xf numFmtId="49" fontId="7" fillId="0" borderId="0" xfId="1" quotePrefix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/>
    </xf>
    <xf numFmtId="3" fontId="10" fillId="0" borderId="0" xfId="8" applyNumberFormat="1" applyFont="1" applyFill="1" applyBorder="1" applyAlignment="1">
      <alignment vertical="center" wrapText="1"/>
    </xf>
    <xf numFmtId="42" fontId="7" fillId="0" borderId="1" xfId="1" applyNumberFormat="1" applyFont="1" applyFill="1" applyBorder="1"/>
    <xf numFmtId="42" fontId="8" fillId="0" borderId="1" xfId="1" applyNumberFormat="1" applyFont="1" applyFill="1" applyBorder="1"/>
    <xf numFmtId="164" fontId="8" fillId="0" borderId="0" xfId="1" applyNumberFormat="1" applyFont="1" applyFill="1" applyBorder="1" applyAlignment="1">
      <alignment horizontal="right" vertical="center"/>
    </xf>
    <xf numFmtId="3" fontId="7" fillId="0" borderId="0" xfId="1" applyNumberFormat="1" applyFont="1" applyFill="1" applyBorder="1"/>
    <xf numFmtId="0" fontId="8" fillId="0" borderId="0" xfId="1" applyFont="1" applyFill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42" fontId="7" fillId="0" borderId="0" xfId="1" applyNumberFormat="1" applyFont="1" applyFill="1" applyBorder="1"/>
    <xf numFmtId="164" fontId="7" fillId="0" borderId="0" xfId="1" applyNumberFormat="1" applyFont="1" applyFill="1" applyBorder="1" applyAlignment="1">
      <alignment horizontal="center"/>
    </xf>
    <xf numFmtId="42" fontId="8" fillId="0" borderId="0" xfId="1" applyNumberFormat="1" applyFont="1" applyFill="1" applyBorder="1"/>
    <xf numFmtId="0" fontId="9" fillId="0" borderId="0" xfId="1" applyFont="1" applyFill="1" applyBorder="1" applyAlignment="1">
      <alignment horizontal="center"/>
    </xf>
    <xf numFmtId="3" fontId="8" fillId="0" borderId="3" xfId="1" applyNumberFormat="1" applyFont="1" applyFill="1" applyBorder="1"/>
    <xf numFmtId="3" fontId="7" fillId="0" borderId="3" xfId="1" applyNumberFormat="1" applyFont="1" applyFill="1" applyBorder="1"/>
    <xf numFmtId="3" fontId="8" fillId="0" borderId="6" xfId="1" applyNumberFormat="1" applyFont="1" applyFill="1" applyBorder="1"/>
    <xf numFmtId="3" fontId="7" fillId="0" borderId="6" xfId="1" applyNumberFormat="1" applyFont="1" applyFill="1" applyBorder="1"/>
    <xf numFmtId="0" fontId="8" fillId="0" borderId="1" xfId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wrapText="1"/>
    </xf>
    <xf numFmtId="42" fontId="8" fillId="0" borderId="1" xfId="1" applyNumberFormat="1" applyFont="1" applyFill="1" applyBorder="1" applyAlignment="1">
      <alignment wrapText="1"/>
    </xf>
    <xf numFmtId="49" fontId="7" fillId="0" borderId="3" xfId="1" quotePrefix="1" applyNumberFormat="1" applyFont="1" applyFill="1" applyBorder="1" applyAlignment="1">
      <alignment horizontal="center" vertical="center"/>
    </xf>
    <xf numFmtId="49" fontId="7" fillId="0" borderId="5" xfId="1" quotePrefix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7" fillId="2" borderId="3" xfId="1" quotePrefix="1" applyNumberFormat="1" applyFont="1" applyFill="1" applyBorder="1" applyAlignment="1">
      <alignment horizontal="center" vertical="center"/>
    </xf>
    <xf numFmtId="49" fontId="7" fillId="2" borderId="5" xfId="1" quotePrefix="1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left" vertical="center"/>
    </xf>
    <xf numFmtId="0" fontId="8" fillId="0" borderId="5" xfId="1" applyFont="1" applyFill="1" applyBorder="1" applyAlignment="1">
      <alignment horizontal="left" vertical="center"/>
    </xf>
    <xf numFmtId="49" fontId="7" fillId="0" borderId="4" xfId="1" quotePrefix="1" applyNumberFormat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left" vertical="center" wrapText="1"/>
    </xf>
    <xf numFmtId="0" fontId="10" fillId="2" borderId="4" xfId="1" applyFont="1" applyFill="1" applyBorder="1" applyAlignment="1">
      <alignment horizontal="left" vertical="center" wrapText="1"/>
    </xf>
    <xf numFmtId="0" fontId="10" fillId="2" borderId="5" xfId="1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horizontal="left" vertical="center"/>
    </xf>
    <xf numFmtId="0" fontId="7" fillId="2" borderId="4" xfId="1" applyFont="1" applyFill="1" applyBorder="1" applyAlignment="1">
      <alignment horizontal="left" vertical="center"/>
    </xf>
    <xf numFmtId="0" fontId="7" fillId="2" borderId="5" xfId="1" applyFont="1" applyFill="1" applyBorder="1" applyAlignment="1">
      <alignment horizontal="left" vertical="center"/>
    </xf>
    <xf numFmtId="0" fontId="9" fillId="0" borderId="3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/>
    </xf>
    <xf numFmtId="0" fontId="7" fillId="0" borderId="4" xfId="1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left" vertical="center"/>
    </xf>
    <xf numFmtId="49" fontId="8" fillId="0" borderId="3" xfId="1" quotePrefix="1" applyNumberFormat="1" applyFont="1" applyFill="1" applyBorder="1" applyAlignment="1">
      <alignment horizontal="center" vertical="center"/>
    </xf>
    <xf numFmtId="49" fontId="8" fillId="0" borderId="5" xfId="1" quotePrefix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right" vertical="center"/>
    </xf>
    <xf numFmtId="0" fontId="8" fillId="0" borderId="2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horizontal="center"/>
    </xf>
    <xf numFmtId="0" fontId="10" fillId="0" borderId="3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/>
    </xf>
    <xf numFmtId="0" fontId="7" fillId="0" borderId="1" xfId="1" applyFont="1" applyFill="1" applyBorder="1" applyAlignment="1">
      <alignment horizontal="center" vertical="center" wrapText="1"/>
    </xf>
    <xf numFmtId="49" fontId="8" fillId="0" borderId="1" xfId="1" quotePrefix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wrapText="1"/>
    </xf>
    <xf numFmtId="0" fontId="8" fillId="0" borderId="0" xfId="1" applyFont="1" applyFill="1" applyAlignment="1">
      <alignment horizontal="center"/>
    </xf>
    <xf numFmtId="164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49" fontId="7" fillId="0" borderId="1" xfId="1" quotePrefix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/>
    </xf>
    <xf numFmtId="0" fontId="8" fillId="0" borderId="1" xfId="1" applyFont="1" applyFill="1" applyBorder="1" applyAlignment="1">
      <alignment horizontal="left" wrapText="1"/>
    </xf>
    <xf numFmtId="0" fontId="8" fillId="0" borderId="3" xfId="1" applyFont="1" applyFill="1" applyBorder="1" applyAlignment="1">
      <alignment horizontal="left" wrapText="1"/>
    </xf>
    <xf numFmtId="0" fontId="8" fillId="0" borderId="4" xfId="1" applyFont="1" applyFill="1" applyBorder="1" applyAlignment="1">
      <alignment horizontal="left" wrapText="1"/>
    </xf>
    <xf numFmtId="0" fontId="8" fillId="0" borderId="5" xfId="1" applyFont="1" applyFill="1" applyBorder="1" applyAlignment="1">
      <alignment horizontal="left" wrapText="1"/>
    </xf>
    <xf numFmtId="0" fontId="7" fillId="0" borderId="1" xfId="1" applyFont="1" applyFill="1" applyBorder="1" applyAlignment="1">
      <alignment horizontal="left" vertical="center"/>
    </xf>
    <xf numFmtId="164" fontId="7" fillId="0" borderId="1" xfId="1" applyNumberFormat="1" applyFont="1" applyFill="1" applyBorder="1" applyAlignment="1">
      <alignment horizontal="left"/>
    </xf>
    <xf numFmtId="164" fontId="8" fillId="0" borderId="1" xfId="1" applyNumberFormat="1" applyFont="1" applyFill="1" applyBorder="1" applyAlignment="1">
      <alignment horizontal="left"/>
    </xf>
    <xf numFmtId="164" fontId="8" fillId="0" borderId="3" xfId="1" applyNumberFormat="1" applyFont="1" applyFill="1" applyBorder="1" applyAlignment="1">
      <alignment horizontal="left"/>
    </xf>
    <xf numFmtId="164" fontId="8" fillId="0" borderId="4" xfId="1" applyNumberFormat="1" applyFont="1" applyFill="1" applyBorder="1" applyAlignment="1">
      <alignment horizontal="left"/>
    </xf>
    <xf numFmtId="164" fontId="8" fillId="0" borderId="5" xfId="1" applyNumberFormat="1" applyFont="1" applyFill="1" applyBorder="1" applyAlignment="1">
      <alignment horizontal="left"/>
    </xf>
    <xf numFmtId="164" fontId="8" fillId="0" borderId="3" xfId="1" quotePrefix="1" applyNumberFormat="1" applyFont="1" applyFill="1" applyBorder="1" applyAlignment="1">
      <alignment horizontal="center" vertical="center"/>
    </xf>
    <xf numFmtId="164" fontId="8" fillId="0" borderId="5" xfId="1" quotePrefix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left" vertical="center"/>
    </xf>
    <xf numFmtId="165" fontId="8" fillId="0" borderId="4" xfId="1" applyNumberFormat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center"/>
    </xf>
    <xf numFmtId="164" fontId="7" fillId="0" borderId="4" xfId="1" applyNumberFormat="1" applyFont="1" applyFill="1" applyBorder="1" applyAlignment="1">
      <alignment horizontal="center"/>
    </xf>
    <xf numFmtId="164" fontId="7" fillId="0" borderId="5" xfId="1" applyNumberFormat="1" applyFont="1" applyFill="1" applyBorder="1" applyAlignment="1">
      <alignment horizontal="center"/>
    </xf>
    <xf numFmtId="165" fontId="7" fillId="2" borderId="3" xfId="1" applyNumberFormat="1" applyFont="1" applyFill="1" applyBorder="1" applyAlignment="1">
      <alignment vertical="center"/>
    </xf>
    <xf numFmtId="165" fontId="7" fillId="2" borderId="4" xfId="1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vertical="center"/>
    </xf>
    <xf numFmtId="165" fontId="8" fillId="0" borderId="4" xfId="1" applyNumberFormat="1" applyFont="1" applyFill="1" applyBorder="1" applyAlignment="1">
      <alignment vertical="center"/>
    </xf>
    <xf numFmtId="165" fontId="7" fillId="0" borderId="3" xfId="1" applyNumberFormat="1" applyFont="1" applyFill="1" applyBorder="1" applyAlignment="1">
      <alignment vertical="center"/>
    </xf>
    <xf numFmtId="165" fontId="7" fillId="0" borderId="4" xfId="1" applyNumberFormat="1" applyFont="1" applyFill="1" applyBorder="1" applyAlignment="1">
      <alignment vertical="center"/>
    </xf>
    <xf numFmtId="0" fontId="7" fillId="2" borderId="3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164" fontId="8" fillId="2" borderId="3" xfId="1" quotePrefix="1" applyNumberFormat="1" applyFont="1" applyFill="1" applyBorder="1" applyAlignment="1">
      <alignment horizontal="center" vertical="center"/>
    </xf>
    <xf numFmtId="164" fontId="8" fillId="2" borderId="5" xfId="1" quotePrefix="1" applyNumberFormat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vertical="center" wrapText="1"/>
    </xf>
    <xf numFmtId="0" fontId="7" fillId="2" borderId="4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0" fontId="7" fillId="0" borderId="4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/>
    </xf>
    <xf numFmtId="0" fontId="8" fillId="0" borderId="4" xfId="1" applyFont="1" applyFill="1" applyBorder="1" applyAlignment="1">
      <alignment vertical="center"/>
    </xf>
    <xf numFmtId="0" fontId="8" fillId="0" borderId="5" xfId="1" applyFont="1" applyFill="1" applyBorder="1" applyAlignment="1">
      <alignment vertical="center"/>
    </xf>
    <xf numFmtId="0" fontId="9" fillId="0" borderId="2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/>
    </xf>
    <xf numFmtId="49" fontId="10" fillId="0" borderId="5" xfId="1" applyNumberFormat="1" applyFont="1" applyFill="1" applyBorder="1" applyAlignment="1">
      <alignment horizontal="center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3" xfId="1" applyNumberFormat="1" applyFont="1" applyFill="1" applyBorder="1" applyAlignment="1">
      <alignment vertical="center"/>
    </xf>
    <xf numFmtId="0" fontId="8" fillId="0" borderId="4" xfId="1" applyNumberFormat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horizontal="left" wrapText="1"/>
    </xf>
  </cellXfs>
  <cellStyles count="10">
    <cellStyle name="Normál" xfId="0" builtinId="0"/>
    <cellStyle name="Normál 2" xfId="1"/>
    <cellStyle name="Normál 2 2" xfId="2"/>
    <cellStyle name="Normál 3" xfId="3"/>
    <cellStyle name="Normál 4" xfId="4"/>
    <cellStyle name="Normál 4 2" xfId="5"/>
    <cellStyle name="Normál 5" xfId="6"/>
    <cellStyle name="Normál 6" xfId="7"/>
    <cellStyle name="Normál_12dmelléklet" xfId="8"/>
    <cellStyle name="Normal_KTRSZJ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tabSelected="1" view="pageBreakPreview" zoomScaleNormal="100" zoomScaleSheetLayoutView="100" workbookViewId="0">
      <selection activeCell="C5" sqref="C5:AB6"/>
    </sheetView>
  </sheetViews>
  <sheetFormatPr defaultColWidth="9.140625" defaultRowHeight="15.75" x14ac:dyDescent="0.25"/>
  <cols>
    <col min="1" max="1" width="2.5703125" style="2" customWidth="1"/>
    <col min="2" max="2" width="6.28515625" style="2" customWidth="1"/>
    <col min="3" max="19" width="2.7109375" style="2" customWidth="1"/>
    <col min="20" max="20" width="2.140625" style="2" hidden="1" customWidth="1"/>
    <col min="21" max="28" width="2.7109375" style="2" hidden="1" customWidth="1"/>
    <col min="29" max="29" width="2.7109375" style="16" customWidth="1"/>
    <col min="30" max="31" width="2.7109375" style="2" customWidth="1"/>
    <col min="32" max="32" width="2.28515625" style="2" customWidth="1"/>
    <col min="33" max="36" width="17.42578125" style="2" customWidth="1"/>
    <col min="37" max="38" width="17.42578125" style="6" customWidth="1"/>
    <col min="39" max="16384" width="9.140625" style="2"/>
  </cols>
  <sheetData>
    <row r="1" spans="1:38" ht="29.25" customHeight="1" x14ac:dyDescent="0.25">
      <c r="A1" s="76" t="s">
        <v>146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11"/>
    </row>
    <row r="2" spans="1:38" ht="22.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79" t="s">
        <v>175</v>
      </c>
      <c r="AH2" s="79"/>
      <c r="AI2" s="79"/>
      <c r="AJ2" s="79"/>
      <c r="AK2" s="79"/>
      <c r="AL2" s="33"/>
    </row>
    <row r="3" spans="1:38" ht="20.2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79" t="s">
        <v>172</v>
      </c>
      <c r="AH3" s="79"/>
      <c r="AI3" s="79"/>
      <c r="AJ3" s="79"/>
      <c r="AK3" s="79"/>
      <c r="AL3" s="33"/>
    </row>
    <row r="4" spans="1:38" ht="15.9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3"/>
      <c r="AH4" s="23"/>
      <c r="AI4" s="80" t="s">
        <v>90</v>
      </c>
      <c r="AJ4" s="80"/>
      <c r="AK4" s="81"/>
      <c r="AL4" s="35"/>
    </row>
    <row r="5" spans="1:38" ht="20.25" customHeight="1" x14ac:dyDescent="0.25">
      <c r="A5" s="94" t="s">
        <v>87</v>
      </c>
      <c r="B5" s="94"/>
      <c r="C5" s="95" t="s">
        <v>67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0" t="s">
        <v>66</v>
      </c>
      <c r="AD5" s="90"/>
      <c r="AE5" s="90"/>
      <c r="AF5" s="90"/>
      <c r="AG5" s="82" t="s">
        <v>150</v>
      </c>
      <c r="AH5" s="83"/>
      <c r="AI5" s="82" t="s">
        <v>151</v>
      </c>
      <c r="AJ5" s="83"/>
      <c r="AK5" s="84" t="s">
        <v>86</v>
      </c>
      <c r="AL5" s="85"/>
    </row>
    <row r="6" spans="1:38" ht="53.25" customHeight="1" x14ac:dyDescent="0.25">
      <c r="A6" s="94"/>
      <c r="B6" s="94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0"/>
      <c r="AD6" s="90"/>
      <c r="AE6" s="90"/>
      <c r="AF6" s="90"/>
      <c r="AG6" s="36" t="s">
        <v>152</v>
      </c>
      <c r="AH6" s="36" t="s">
        <v>153</v>
      </c>
      <c r="AI6" s="36" t="s">
        <v>152</v>
      </c>
      <c r="AJ6" s="36" t="s">
        <v>153</v>
      </c>
      <c r="AK6" s="36" t="s">
        <v>152</v>
      </c>
      <c r="AL6" s="36" t="s">
        <v>153</v>
      </c>
    </row>
    <row r="7" spans="1:38" ht="30.75" customHeight="1" x14ac:dyDescent="0.25">
      <c r="A7" s="74" t="s">
        <v>65</v>
      </c>
      <c r="B7" s="75"/>
      <c r="C7" s="68" t="s">
        <v>83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70"/>
      <c r="AC7" s="58" t="s">
        <v>82</v>
      </c>
      <c r="AD7" s="59"/>
      <c r="AE7" s="59"/>
      <c r="AF7" s="60"/>
      <c r="AG7" s="3">
        <v>54173000</v>
      </c>
      <c r="AH7" s="3">
        <v>54173000</v>
      </c>
      <c r="AI7" s="3">
        <v>5592000</v>
      </c>
      <c r="AJ7" s="3">
        <v>5592000</v>
      </c>
      <c r="AK7" s="13">
        <f>AG7+AI7</f>
        <v>59765000</v>
      </c>
      <c r="AL7" s="13">
        <f>AH7+AJ7</f>
        <v>59765000</v>
      </c>
    </row>
    <row r="8" spans="1:38" ht="30.75" customHeight="1" x14ac:dyDescent="0.25">
      <c r="A8" s="74" t="s">
        <v>62</v>
      </c>
      <c r="B8" s="75"/>
      <c r="C8" s="68" t="s">
        <v>81</v>
      </c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70"/>
      <c r="AC8" s="58" t="s">
        <v>80</v>
      </c>
      <c r="AD8" s="59"/>
      <c r="AE8" s="59"/>
      <c r="AF8" s="60"/>
      <c r="AG8" s="3">
        <v>0</v>
      </c>
      <c r="AH8" s="3"/>
      <c r="AI8" s="3">
        <v>0</v>
      </c>
      <c r="AJ8" s="3"/>
      <c r="AK8" s="13">
        <f>AG8+AI8</f>
        <v>0</v>
      </c>
      <c r="AL8" s="13">
        <f t="shared" ref="AL8:AL22" si="0">AH8+AJ8</f>
        <v>0</v>
      </c>
    </row>
    <row r="9" spans="1:38" ht="30.75" customHeight="1" x14ac:dyDescent="0.25">
      <c r="A9" s="74" t="s">
        <v>59</v>
      </c>
      <c r="B9" s="75"/>
      <c r="C9" s="68" t="s">
        <v>79</v>
      </c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70"/>
      <c r="AC9" s="58" t="s">
        <v>78</v>
      </c>
      <c r="AD9" s="59"/>
      <c r="AE9" s="59"/>
      <c r="AF9" s="60"/>
      <c r="AG9" s="3">
        <v>0</v>
      </c>
      <c r="AH9" s="3"/>
      <c r="AI9" s="3">
        <v>0</v>
      </c>
      <c r="AJ9" s="3"/>
      <c r="AK9" s="13">
        <f>AG9+AI9</f>
        <v>0</v>
      </c>
      <c r="AL9" s="13">
        <f t="shared" si="0"/>
        <v>0</v>
      </c>
    </row>
    <row r="10" spans="1:38" ht="30.75" customHeight="1" x14ac:dyDescent="0.25">
      <c r="A10" s="91" t="s">
        <v>58</v>
      </c>
      <c r="B10" s="91"/>
      <c r="C10" s="77" t="s">
        <v>77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8" t="s">
        <v>76</v>
      </c>
      <c r="AD10" s="78"/>
      <c r="AE10" s="78"/>
      <c r="AF10" s="78"/>
      <c r="AG10" s="3">
        <v>0</v>
      </c>
      <c r="AH10" s="3"/>
      <c r="AI10" s="3">
        <v>0</v>
      </c>
      <c r="AJ10" s="3"/>
      <c r="AK10" s="13">
        <f>AG10+AI10</f>
        <v>0</v>
      </c>
      <c r="AL10" s="13">
        <f t="shared" si="0"/>
        <v>0</v>
      </c>
    </row>
    <row r="11" spans="1:38" ht="30.75" customHeight="1" x14ac:dyDescent="0.25">
      <c r="A11" s="91" t="s">
        <v>57</v>
      </c>
      <c r="B11" s="91"/>
      <c r="C11" s="77" t="s">
        <v>75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8" t="s">
        <v>74</v>
      </c>
      <c r="AD11" s="78"/>
      <c r="AE11" s="78"/>
      <c r="AF11" s="78"/>
      <c r="AG11" s="3">
        <v>0</v>
      </c>
      <c r="AH11" s="3"/>
      <c r="AI11" s="3">
        <v>0</v>
      </c>
      <c r="AJ11" s="3"/>
      <c r="AK11" s="13">
        <f>AG11+AI11</f>
        <v>0</v>
      </c>
      <c r="AL11" s="13">
        <f t="shared" si="0"/>
        <v>0</v>
      </c>
    </row>
    <row r="12" spans="1:38" s="6" customFormat="1" ht="30.75" customHeight="1" x14ac:dyDescent="0.25">
      <c r="A12" s="96" t="s">
        <v>56</v>
      </c>
      <c r="B12" s="96"/>
      <c r="C12" s="97" t="s">
        <v>99</v>
      </c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103" t="s">
        <v>73</v>
      </c>
      <c r="AD12" s="103"/>
      <c r="AE12" s="103"/>
      <c r="AF12" s="103"/>
      <c r="AG12" s="4">
        <f>SUM(AG7:AG11)</f>
        <v>54173000</v>
      </c>
      <c r="AH12" s="4">
        <f>SUM(AH7:AH11)</f>
        <v>54173000</v>
      </c>
      <c r="AI12" s="4">
        <f>SUM(AI7:AI11)</f>
        <v>5592000</v>
      </c>
      <c r="AJ12" s="4">
        <f>SUM(AJ7:AJ11)</f>
        <v>5592000</v>
      </c>
      <c r="AK12" s="4">
        <f>SUM(AK7:AK11)</f>
        <v>59765000</v>
      </c>
      <c r="AL12" s="13">
        <f>AH12+AJ12</f>
        <v>59765000</v>
      </c>
    </row>
    <row r="13" spans="1:38" s="6" customFormat="1" ht="30.75" customHeight="1" x14ac:dyDescent="0.25">
      <c r="A13" s="48" t="s">
        <v>53</v>
      </c>
      <c r="B13" s="49"/>
      <c r="C13" s="50" t="s">
        <v>94</v>
      </c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2"/>
      <c r="AC13" s="71" t="s">
        <v>72</v>
      </c>
      <c r="AD13" s="72"/>
      <c r="AE13" s="72"/>
      <c r="AF13" s="73"/>
      <c r="AG13" s="4">
        <v>0</v>
      </c>
      <c r="AH13" s="4">
        <v>0</v>
      </c>
      <c r="AI13" s="4">
        <v>0</v>
      </c>
      <c r="AJ13" s="4">
        <v>0</v>
      </c>
      <c r="AK13" s="4">
        <f>AG13+AI13</f>
        <v>0</v>
      </c>
      <c r="AL13" s="13">
        <f t="shared" si="0"/>
        <v>0</v>
      </c>
    </row>
    <row r="14" spans="1:38" ht="30.75" customHeight="1" x14ac:dyDescent="0.25">
      <c r="A14" s="74" t="s">
        <v>52</v>
      </c>
      <c r="B14" s="75"/>
      <c r="C14" s="86" t="s">
        <v>128</v>
      </c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8"/>
      <c r="AC14" s="58" t="s">
        <v>129</v>
      </c>
      <c r="AD14" s="59"/>
      <c r="AE14" s="59"/>
      <c r="AF14" s="60"/>
      <c r="AG14" s="14">
        <v>4850000</v>
      </c>
      <c r="AH14" s="14">
        <v>6017981</v>
      </c>
      <c r="AI14" s="14">
        <v>0</v>
      </c>
      <c r="AJ14" s="14">
        <v>182000</v>
      </c>
      <c r="AK14" s="4">
        <f>AG14+AI14</f>
        <v>4850000</v>
      </c>
      <c r="AL14" s="13">
        <f t="shared" si="0"/>
        <v>6199981</v>
      </c>
    </row>
    <row r="15" spans="1:38" s="6" customFormat="1" ht="30.75" customHeight="1" x14ac:dyDescent="0.25">
      <c r="A15" s="48" t="s">
        <v>51</v>
      </c>
      <c r="B15" s="49"/>
      <c r="C15" s="50" t="s">
        <v>130</v>
      </c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2"/>
      <c r="AC15" s="71" t="s">
        <v>71</v>
      </c>
      <c r="AD15" s="72"/>
      <c r="AE15" s="72"/>
      <c r="AF15" s="73"/>
      <c r="AG15" s="4">
        <f>SUM(AG14)</f>
        <v>4850000</v>
      </c>
      <c r="AH15" s="4">
        <f>SUM(AH14)</f>
        <v>6017981</v>
      </c>
      <c r="AI15" s="4">
        <f>SUM(AI14)</f>
        <v>0</v>
      </c>
      <c r="AJ15" s="4">
        <f>SUM(AJ14)</f>
        <v>182000</v>
      </c>
      <c r="AK15" s="4">
        <f>AG15+AI15</f>
        <v>4850000</v>
      </c>
      <c r="AL15" s="13">
        <f t="shared" si="0"/>
        <v>6199981</v>
      </c>
    </row>
    <row r="16" spans="1:38" s="6" customFormat="1" ht="30.75" customHeight="1" x14ac:dyDescent="0.25">
      <c r="A16" s="48" t="s">
        <v>126</v>
      </c>
      <c r="B16" s="49"/>
      <c r="C16" s="50" t="s">
        <v>95</v>
      </c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2"/>
      <c r="AC16" s="71" t="s">
        <v>70</v>
      </c>
      <c r="AD16" s="72"/>
      <c r="AE16" s="72"/>
      <c r="AF16" s="73"/>
      <c r="AG16" s="4">
        <v>0</v>
      </c>
      <c r="AH16" s="4">
        <v>250000</v>
      </c>
      <c r="AI16" s="4">
        <v>0</v>
      </c>
      <c r="AJ16" s="4"/>
      <c r="AK16" s="4">
        <f>AG16+AI16</f>
        <v>0</v>
      </c>
      <c r="AL16" s="13">
        <f t="shared" si="0"/>
        <v>250000</v>
      </c>
    </row>
    <row r="17" spans="1:38" s="6" customFormat="1" ht="30.75" customHeight="1" x14ac:dyDescent="0.25">
      <c r="A17" s="56" t="s">
        <v>46</v>
      </c>
      <c r="B17" s="57"/>
      <c r="C17" s="62" t="s">
        <v>131</v>
      </c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4"/>
      <c r="AC17" s="65" t="s">
        <v>69</v>
      </c>
      <c r="AD17" s="66"/>
      <c r="AE17" s="66"/>
      <c r="AF17" s="67"/>
      <c r="AG17" s="24">
        <f t="shared" ref="AG17:AL17" si="1">SUM(AG12+AG13+AG15+AG16)</f>
        <v>59023000</v>
      </c>
      <c r="AH17" s="24">
        <f t="shared" si="1"/>
        <v>60440981</v>
      </c>
      <c r="AI17" s="24">
        <f t="shared" si="1"/>
        <v>5592000</v>
      </c>
      <c r="AJ17" s="24">
        <f t="shared" si="1"/>
        <v>5774000</v>
      </c>
      <c r="AK17" s="24">
        <f t="shared" si="1"/>
        <v>64615000</v>
      </c>
      <c r="AL17" s="24">
        <f t="shared" si="1"/>
        <v>66214981</v>
      </c>
    </row>
    <row r="18" spans="1:38" ht="30.75" customHeight="1" x14ac:dyDescent="0.25">
      <c r="A18" s="48" t="s">
        <v>45</v>
      </c>
      <c r="B18" s="49"/>
      <c r="C18" s="53" t="s">
        <v>96</v>
      </c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5"/>
      <c r="AC18" s="71" t="s">
        <v>102</v>
      </c>
      <c r="AD18" s="72"/>
      <c r="AE18" s="72"/>
      <c r="AF18" s="73"/>
      <c r="AG18" s="4">
        <v>2617729</v>
      </c>
      <c r="AH18" s="4">
        <v>3093553</v>
      </c>
      <c r="AI18" s="4">
        <v>0</v>
      </c>
      <c r="AJ18" s="4"/>
      <c r="AK18" s="4">
        <f t="shared" ref="AK18:AK24" si="2">AG18+AI18</f>
        <v>2617729</v>
      </c>
      <c r="AL18" s="13">
        <f t="shared" si="0"/>
        <v>3093553</v>
      </c>
    </row>
    <row r="19" spans="1:38" ht="30.75" customHeight="1" x14ac:dyDescent="0.25">
      <c r="A19" s="74" t="s">
        <v>44</v>
      </c>
      <c r="B19" s="75"/>
      <c r="C19" s="68" t="s">
        <v>97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70"/>
      <c r="AC19" s="58" t="s">
        <v>85</v>
      </c>
      <c r="AD19" s="59"/>
      <c r="AE19" s="59"/>
      <c r="AF19" s="60"/>
      <c r="AG19" s="14">
        <v>49255087</v>
      </c>
      <c r="AH19" s="14">
        <v>53770751</v>
      </c>
      <c r="AI19" s="14">
        <v>10502433</v>
      </c>
      <c r="AJ19" s="14">
        <v>10502433</v>
      </c>
      <c r="AK19" s="4">
        <f t="shared" si="2"/>
        <v>59757520</v>
      </c>
      <c r="AL19" s="13">
        <f t="shared" si="0"/>
        <v>64273184</v>
      </c>
    </row>
    <row r="20" spans="1:38" ht="30.75" customHeight="1" x14ac:dyDescent="0.25">
      <c r="A20" s="74" t="s">
        <v>103</v>
      </c>
      <c r="B20" s="75"/>
      <c r="C20" s="68" t="s">
        <v>98</v>
      </c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70"/>
      <c r="AC20" s="58" t="s">
        <v>85</v>
      </c>
      <c r="AD20" s="59"/>
      <c r="AE20" s="59"/>
      <c r="AF20" s="60"/>
      <c r="AG20" s="14">
        <v>0</v>
      </c>
      <c r="AH20" s="14"/>
      <c r="AI20" s="14">
        <v>0</v>
      </c>
      <c r="AJ20" s="14"/>
      <c r="AK20" s="4">
        <f t="shared" si="2"/>
        <v>0</v>
      </c>
      <c r="AL20" s="13">
        <f t="shared" si="0"/>
        <v>0</v>
      </c>
    </row>
    <row r="21" spans="1:38" s="6" customFormat="1" ht="30.75" customHeight="1" x14ac:dyDescent="0.25">
      <c r="A21" s="61" t="s">
        <v>42</v>
      </c>
      <c r="B21" s="49"/>
      <c r="C21" s="53" t="s">
        <v>111</v>
      </c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5"/>
      <c r="AC21" s="71" t="s">
        <v>85</v>
      </c>
      <c r="AD21" s="72"/>
      <c r="AE21" s="72"/>
      <c r="AF21" s="73"/>
      <c r="AG21" s="4">
        <f>SUM(AG19:AG20)</f>
        <v>49255087</v>
      </c>
      <c r="AH21" s="4">
        <f>SUM(AH19:AH20)</f>
        <v>53770751</v>
      </c>
      <c r="AI21" s="4">
        <f>SUM(AI19:AI20)</f>
        <v>10502433</v>
      </c>
      <c r="AJ21" s="4">
        <f>SUM(AJ19:AJ20)</f>
        <v>10502433</v>
      </c>
      <c r="AK21" s="4">
        <f>AG21+AI2</f>
        <v>49255087</v>
      </c>
      <c r="AL21" s="13">
        <f t="shared" si="0"/>
        <v>64273184</v>
      </c>
    </row>
    <row r="22" spans="1:38" ht="30.75" customHeight="1" x14ac:dyDescent="0.25">
      <c r="A22" s="61" t="s">
        <v>101</v>
      </c>
      <c r="B22" s="49"/>
      <c r="C22" s="53" t="s">
        <v>105</v>
      </c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5"/>
      <c r="AC22" s="71" t="s">
        <v>104</v>
      </c>
      <c r="AD22" s="72"/>
      <c r="AE22" s="72"/>
      <c r="AF22" s="73"/>
      <c r="AG22" s="4">
        <v>0</v>
      </c>
      <c r="AH22" s="4">
        <v>0</v>
      </c>
      <c r="AI22" s="4">
        <v>0</v>
      </c>
      <c r="AJ22" s="4">
        <v>0</v>
      </c>
      <c r="AK22" s="4">
        <f t="shared" si="2"/>
        <v>0</v>
      </c>
      <c r="AL22" s="13">
        <f t="shared" si="0"/>
        <v>0</v>
      </c>
    </row>
    <row r="23" spans="1:38" s="6" customFormat="1" ht="30.75" customHeight="1" x14ac:dyDescent="0.25">
      <c r="A23" s="56" t="s">
        <v>108</v>
      </c>
      <c r="B23" s="57"/>
      <c r="C23" s="62" t="s">
        <v>109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4"/>
      <c r="AC23" s="65" t="s">
        <v>84</v>
      </c>
      <c r="AD23" s="66"/>
      <c r="AE23" s="66"/>
      <c r="AF23" s="67"/>
      <c r="AG23" s="24">
        <f>SUM(AG18+AG21+AG22)</f>
        <v>51872816</v>
      </c>
      <c r="AH23" s="24">
        <f>SUM(AH18+AH21+AH22)</f>
        <v>56864304</v>
      </c>
      <c r="AI23" s="24">
        <f>SUM(AI18+AI21+AI22)</f>
        <v>10502433</v>
      </c>
      <c r="AJ23" s="24">
        <f>SUM(AJ18+AJ21+AJ22)</f>
        <v>10502433</v>
      </c>
      <c r="AK23" s="24">
        <f t="shared" si="2"/>
        <v>62375249</v>
      </c>
      <c r="AL23" s="24">
        <f>AH23+AJ23</f>
        <v>67366737</v>
      </c>
    </row>
    <row r="24" spans="1:38" s="6" customFormat="1" ht="30.75" customHeight="1" x14ac:dyDescent="0.25">
      <c r="A24" s="56" t="s">
        <v>127</v>
      </c>
      <c r="B24" s="57"/>
      <c r="C24" s="62" t="s">
        <v>110</v>
      </c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4"/>
      <c r="AG24" s="24">
        <f>SUM(AG17+AG23)</f>
        <v>110895816</v>
      </c>
      <c r="AH24" s="24">
        <f>SUM(AH17+AH23)</f>
        <v>117305285</v>
      </c>
      <c r="AI24" s="24">
        <f>SUM(AI17,AI23)</f>
        <v>16094433</v>
      </c>
      <c r="AJ24" s="24">
        <f>SUM(AJ17,AJ23)</f>
        <v>16276433</v>
      </c>
      <c r="AK24" s="24">
        <f t="shared" si="2"/>
        <v>126990249</v>
      </c>
      <c r="AL24" s="24">
        <f>AH24+AJ24</f>
        <v>133581718</v>
      </c>
    </row>
    <row r="25" spans="1:38" s="6" customFormat="1" ht="18" customHeight="1" x14ac:dyDescent="0.25">
      <c r="A25" s="27"/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9"/>
      <c r="AD25" s="29"/>
      <c r="AE25" s="29"/>
      <c r="AF25" s="29"/>
      <c r="AG25" s="30"/>
      <c r="AH25" s="30"/>
      <c r="AI25" s="30"/>
      <c r="AJ25" s="30"/>
      <c r="AK25" s="30"/>
      <c r="AL25" s="30"/>
    </row>
    <row r="26" spans="1:38" x14ac:dyDescent="0.25">
      <c r="D26" s="15"/>
      <c r="F26" s="15"/>
    </row>
    <row r="27" spans="1:38" ht="30.75" customHeight="1" x14ac:dyDescent="0.25">
      <c r="A27" s="90" t="s">
        <v>88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9" t="s">
        <v>154</v>
      </c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17">
        <v>50154520</v>
      </c>
      <c r="AH27" s="41">
        <v>54670184</v>
      </c>
      <c r="AI27" s="43"/>
      <c r="AJ27" s="20"/>
    </row>
    <row r="28" spans="1:38" ht="46.5" customHeight="1" x14ac:dyDescent="0.2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100" t="s">
        <v>100</v>
      </c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2"/>
      <c r="AG28" s="17">
        <v>9603000</v>
      </c>
      <c r="AH28" s="41">
        <v>9603000</v>
      </c>
      <c r="AI28" s="43"/>
      <c r="AJ28" s="20"/>
    </row>
    <row r="29" spans="1:38" ht="18.75" customHeight="1" x14ac:dyDescent="0.25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8" t="s">
        <v>89</v>
      </c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18">
        <f>AG27+AG28</f>
        <v>59757520</v>
      </c>
      <c r="AH29" s="42">
        <f>AH27+AH28</f>
        <v>64273184</v>
      </c>
      <c r="AI29" s="44"/>
      <c r="AJ29" s="34"/>
    </row>
    <row r="30" spans="1:38" ht="18.75" customHeight="1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20"/>
      <c r="AH30" s="20"/>
    </row>
    <row r="31" spans="1:38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</row>
    <row r="32" spans="1:38" x14ac:dyDescent="0.25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</row>
    <row r="33" spans="1:32" x14ac:dyDescent="0.25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</row>
    <row r="34" spans="1:32" x14ac:dyDescent="0.25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</row>
  </sheetData>
  <mergeCells count="72">
    <mergeCell ref="A32:AF32"/>
    <mergeCell ref="A33:AF33"/>
    <mergeCell ref="A34:AF34"/>
    <mergeCell ref="A5:B6"/>
    <mergeCell ref="C5:AB6"/>
    <mergeCell ref="AC5:AF6"/>
    <mergeCell ref="A12:B12"/>
    <mergeCell ref="C12:AB12"/>
    <mergeCell ref="N29:AF29"/>
    <mergeCell ref="N27:AF27"/>
    <mergeCell ref="N28:AF28"/>
    <mergeCell ref="AC12:AF12"/>
    <mergeCell ref="C21:AB21"/>
    <mergeCell ref="AC21:AF21"/>
    <mergeCell ref="A15:B15"/>
    <mergeCell ref="C15:AB15"/>
    <mergeCell ref="A13:B13"/>
    <mergeCell ref="C7:AB7"/>
    <mergeCell ref="A10:B10"/>
    <mergeCell ref="AC14:AF14"/>
    <mergeCell ref="A11:B11"/>
    <mergeCell ref="A14:B14"/>
    <mergeCell ref="C13:AB13"/>
    <mergeCell ref="AC13:AF13"/>
    <mergeCell ref="N31:AF31"/>
    <mergeCell ref="A27:M29"/>
    <mergeCell ref="AC22:AF22"/>
    <mergeCell ref="C22:AB22"/>
    <mergeCell ref="C23:AB23"/>
    <mergeCell ref="AC23:AF23"/>
    <mergeCell ref="C24:AF24"/>
    <mergeCell ref="A22:B22"/>
    <mergeCell ref="A23:B23"/>
    <mergeCell ref="N30:AF30"/>
    <mergeCell ref="AC16:AF16"/>
    <mergeCell ref="AC9:AF9"/>
    <mergeCell ref="C14:AB14"/>
    <mergeCell ref="AC10:AF10"/>
    <mergeCell ref="C10:AB10"/>
    <mergeCell ref="AC15:AF15"/>
    <mergeCell ref="A1:AK1"/>
    <mergeCell ref="C11:AB11"/>
    <mergeCell ref="AC11:AF11"/>
    <mergeCell ref="A9:B9"/>
    <mergeCell ref="C9:AB9"/>
    <mergeCell ref="C8:AB8"/>
    <mergeCell ref="AC8:AF8"/>
    <mergeCell ref="AG3:AK3"/>
    <mergeCell ref="AI4:AK4"/>
    <mergeCell ref="AC7:AF7"/>
    <mergeCell ref="A8:B8"/>
    <mergeCell ref="A7:B7"/>
    <mergeCell ref="AG2:AK2"/>
    <mergeCell ref="AG5:AH5"/>
    <mergeCell ref="AI5:AJ5"/>
    <mergeCell ref="AK5:AL5"/>
    <mergeCell ref="A16:B16"/>
    <mergeCell ref="C16:AB16"/>
    <mergeCell ref="C18:AB18"/>
    <mergeCell ref="A24:B24"/>
    <mergeCell ref="AC19:AF19"/>
    <mergeCell ref="A21:B21"/>
    <mergeCell ref="C17:AB17"/>
    <mergeCell ref="AC17:AF17"/>
    <mergeCell ref="C20:AB20"/>
    <mergeCell ref="AC20:AF20"/>
    <mergeCell ref="A18:B18"/>
    <mergeCell ref="AC18:AF18"/>
    <mergeCell ref="C19:AB19"/>
    <mergeCell ref="A19:B19"/>
    <mergeCell ref="A20:B20"/>
    <mergeCell ref="A17:B17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85" fitToHeight="0" orientation="landscape" horizontalDpi="4294967295" verticalDpi="4294967295" r:id="rId1"/>
  <headerFooter alignWithMargins="0"/>
  <ignoredErrors>
    <ignoredError sqref="B9 B12 B10 B13 B15 B17 B7 B8 B11 B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4"/>
  <sheetViews>
    <sheetView view="pageBreakPreview" zoomScaleNormal="100" zoomScaleSheetLayoutView="100" workbookViewId="0">
      <selection activeCell="C9" sqref="C9:AA9"/>
    </sheetView>
  </sheetViews>
  <sheetFormatPr defaultColWidth="9.140625" defaultRowHeight="15.75" x14ac:dyDescent="0.25"/>
  <cols>
    <col min="1" max="2" width="2.7109375" style="9" customWidth="1"/>
    <col min="3" max="24" width="2.7109375" style="2" customWidth="1"/>
    <col min="25" max="26" width="2.7109375" style="2" hidden="1" customWidth="1"/>
    <col min="27" max="27" width="4" style="2" hidden="1" customWidth="1"/>
    <col min="28" max="30" width="2.7109375" style="2" customWidth="1"/>
    <col min="31" max="36" width="17.42578125" style="2" customWidth="1"/>
    <col min="37" max="37" width="6.42578125" style="2" customWidth="1"/>
    <col min="38" max="45" width="2.7109375" style="2" customWidth="1"/>
    <col min="46" max="16384" width="9.140625" style="2"/>
  </cols>
  <sheetData>
    <row r="1" spans="1:36" s="1" customFormat="1" ht="27" customHeight="1" x14ac:dyDescent="0.25">
      <c r="A1" s="76" t="s">
        <v>145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</row>
    <row r="2" spans="1:36" s="1" customFormat="1" ht="24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79" t="s">
        <v>174</v>
      </c>
      <c r="AF2" s="79"/>
      <c r="AG2" s="79"/>
      <c r="AH2" s="79"/>
      <c r="AI2" s="79"/>
      <c r="AJ2" s="79"/>
    </row>
    <row r="3" spans="1:36" s="1" customFormat="1" ht="18.7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79" t="s">
        <v>173</v>
      </c>
      <c r="AE3" s="79"/>
      <c r="AF3" s="79"/>
      <c r="AG3" s="79"/>
      <c r="AH3" s="79"/>
      <c r="AI3" s="79"/>
      <c r="AJ3" s="79"/>
    </row>
    <row r="4" spans="1:36" s="1" customFormat="1" ht="18.7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37" t="s">
        <v>90</v>
      </c>
      <c r="AH4" s="137"/>
      <c r="AI4" s="138"/>
      <c r="AJ4" s="40"/>
    </row>
    <row r="5" spans="1:36" ht="15.95" customHeight="1" x14ac:dyDescent="0.25">
      <c r="A5" s="94" t="s">
        <v>68</v>
      </c>
      <c r="B5" s="94"/>
      <c r="C5" s="95" t="s">
        <v>67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0" t="s">
        <v>66</v>
      </c>
      <c r="AC5" s="90"/>
      <c r="AD5" s="90"/>
      <c r="AE5" s="82" t="s">
        <v>150</v>
      </c>
      <c r="AF5" s="83"/>
      <c r="AG5" s="141" t="s">
        <v>151</v>
      </c>
      <c r="AH5" s="142"/>
      <c r="AI5" s="139" t="s">
        <v>86</v>
      </c>
      <c r="AJ5" s="140"/>
    </row>
    <row r="6" spans="1:36" ht="37.5" customHeight="1" x14ac:dyDescent="0.25">
      <c r="A6" s="94"/>
      <c r="B6" s="94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0"/>
      <c r="AC6" s="90"/>
      <c r="AD6" s="90"/>
      <c r="AE6" s="36" t="s">
        <v>152</v>
      </c>
      <c r="AF6" s="36" t="s">
        <v>153</v>
      </c>
      <c r="AG6" s="36" t="s">
        <v>152</v>
      </c>
      <c r="AH6" s="36" t="s">
        <v>153</v>
      </c>
      <c r="AI6" s="36" t="s">
        <v>152</v>
      </c>
      <c r="AJ6" s="36" t="s">
        <v>153</v>
      </c>
    </row>
    <row r="7" spans="1:36" ht="18" customHeight="1" x14ac:dyDescent="0.25">
      <c r="A7" s="109">
        <v>1</v>
      </c>
      <c r="B7" s="110"/>
      <c r="C7" s="134" t="s">
        <v>64</v>
      </c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6"/>
      <c r="AB7" s="146" t="s">
        <v>63</v>
      </c>
      <c r="AC7" s="147"/>
      <c r="AD7" s="147"/>
      <c r="AE7" s="3">
        <v>53936959</v>
      </c>
      <c r="AF7" s="3">
        <v>57291213</v>
      </c>
      <c r="AG7" s="3">
        <v>9566922</v>
      </c>
      <c r="AH7" s="3">
        <v>9566922</v>
      </c>
      <c r="AI7" s="3">
        <f>AE7+AG7</f>
        <v>63503881</v>
      </c>
      <c r="AJ7" s="3">
        <f>AF7+AH7</f>
        <v>66858135</v>
      </c>
    </row>
    <row r="8" spans="1:36" ht="18" customHeight="1" x14ac:dyDescent="0.25">
      <c r="A8" s="109">
        <v>2</v>
      </c>
      <c r="B8" s="110"/>
      <c r="C8" s="134" t="s">
        <v>61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6"/>
      <c r="AB8" s="119" t="s">
        <v>60</v>
      </c>
      <c r="AC8" s="120"/>
      <c r="AD8" s="120"/>
      <c r="AE8" s="3"/>
      <c r="AF8" s="3"/>
      <c r="AG8" s="3"/>
      <c r="AH8" s="3"/>
      <c r="AI8" s="3">
        <f t="shared" ref="AI8:AI13" si="0">AE8+AG8</f>
        <v>0</v>
      </c>
      <c r="AJ8" s="3">
        <f t="shared" ref="AJ8:AJ45" si="1">AF8+AH8</f>
        <v>0</v>
      </c>
    </row>
    <row r="9" spans="1:36" ht="18" customHeight="1" x14ac:dyDescent="0.25">
      <c r="A9" s="109">
        <v>3</v>
      </c>
      <c r="B9" s="110"/>
      <c r="C9" s="143" t="s">
        <v>132</v>
      </c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5"/>
      <c r="AB9" s="119" t="s">
        <v>133</v>
      </c>
      <c r="AC9" s="120"/>
      <c r="AD9" s="120"/>
      <c r="AE9" s="3"/>
      <c r="AF9" s="3">
        <v>88862</v>
      </c>
      <c r="AG9" s="3"/>
      <c r="AH9" s="3"/>
      <c r="AI9" s="3">
        <f t="shared" si="0"/>
        <v>0</v>
      </c>
      <c r="AJ9" s="3">
        <f t="shared" si="1"/>
        <v>88862</v>
      </c>
    </row>
    <row r="10" spans="1:36" ht="18" customHeight="1" x14ac:dyDescent="0.25">
      <c r="A10" s="109">
        <v>4</v>
      </c>
      <c r="B10" s="110"/>
      <c r="C10" s="143" t="s">
        <v>55</v>
      </c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5"/>
      <c r="AB10" s="111" t="s">
        <v>54</v>
      </c>
      <c r="AC10" s="112"/>
      <c r="AD10" s="112"/>
      <c r="AE10" s="3"/>
      <c r="AF10" s="3"/>
      <c r="AG10" s="3"/>
      <c r="AH10" s="3"/>
      <c r="AI10" s="3">
        <f t="shared" si="0"/>
        <v>0</v>
      </c>
      <c r="AJ10" s="3">
        <f t="shared" si="1"/>
        <v>0</v>
      </c>
    </row>
    <row r="11" spans="1:36" ht="18" customHeight="1" x14ac:dyDescent="0.25">
      <c r="A11" s="109">
        <v>5</v>
      </c>
      <c r="B11" s="110"/>
      <c r="C11" s="86" t="s">
        <v>50</v>
      </c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8"/>
      <c r="AB11" s="119" t="s">
        <v>49</v>
      </c>
      <c r="AC11" s="120"/>
      <c r="AD11" s="120"/>
      <c r="AE11" s="3">
        <v>360000</v>
      </c>
      <c r="AF11" s="3">
        <v>360000</v>
      </c>
      <c r="AG11" s="3"/>
      <c r="AH11" s="3"/>
      <c r="AI11" s="3">
        <f t="shared" si="0"/>
        <v>360000</v>
      </c>
      <c r="AJ11" s="3">
        <f t="shared" si="1"/>
        <v>360000</v>
      </c>
    </row>
    <row r="12" spans="1:36" ht="18" customHeight="1" x14ac:dyDescent="0.25">
      <c r="A12" s="109">
        <v>6</v>
      </c>
      <c r="B12" s="110"/>
      <c r="C12" s="86" t="s">
        <v>48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8"/>
      <c r="AB12" s="119" t="s">
        <v>47</v>
      </c>
      <c r="AC12" s="120"/>
      <c r="AD12" s="120"/>
      <c r="AE12" s="3">
        <v>234000</v>
      </c>
      <c r="AF12" s="3">
        <v>234000</v>
      </c>
      <c r="AG12" s="3">
        <v>36000</v>
      </c>
      <c r="AH12" s="3">
        <v>36000</v>
      </c>
      <c r="AI12" s="3">
        <f t="shared" si="0"/>
        <v>270000</v>
      </c>
      <c r="AJ12" s="3">
        <f t="shared" si="1"/>
        <v>270000</v>
      </c>
    </row>
    <row r="13" spans="1:36" ht="18" customHeight="1" x14ac:dyDescent="0.25">
      <c r="A13" s="109">
        <v>7</v>
      </c>
      <c r="B13" s="110"/>
      <c r="C13" s="86" t="s">
        <v>106</v>
      </c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8"/>
      <c r="AB13" s="111" t="s">
        <v>107</v>
      </c>
      <c r="AC13" s="112"/>
      <c r="AD13" s="112"/>
      <c r="AE13" s="3"/>
      <c r="AF13" s="3">
        <v>700000</v>
      </c>
      <c r="AG13" s="3"/>
      <c r="AH13" s="3"/>
      <c r="AI13" s="3">
        <f t="shared" si="0"/>
        <v>0</v>
      </c>
      <c r="AJ13" s="3">
        <f t="shared" si="1"/>
        <v>700000</v>
      </c>
    </row>
    <row r="14" spans="1:36" s="5" customFormat="1" ht="18" customHeight="1" x14ac:dyDescent="0.25">
      <c r="A14" s="109">
        <v>8</v>
      </c>
      <c r="B14" s="110"/>
      <c r="C14" s="131" t="s">
        <v>134</v>
      </c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3"/>
      <c r="AB14" s="121" t="s">
        <v>43</v>
      </c>
      <c r="AC14" s="122"/>
      <c r="AD14" s="122"/>
      <c r="AE14" s="4">
        <f t="shared" ref="AE14:AJ14" si="2">SUM(AE7:AE13)</f>
        <v>54530959</v>
      </c>
      <c r="AF14" s="4">
        <f t="shared" si="2"/>
        <v>58674075</v>
      </c>
      <c r="AG14" s="4">
        <f t="shared" si="2"/>
        <v>9602922</v>
      </c>
      <c r="AH14" s="4">
        <f t="shared" si="2"/>
        <v>9602922</v>
      </c>
      <c r="AI14" s="4">
        <f t="shared" si="2"/>
        <v>64133881</v>
      </c>
      <c r="AJ14" s="4">
        <f t="shared" si="2"/>
        <v>68276997</v>
      </c>
    </row>
    <row r="15" spans="1:36" s="6" customFormat="1" ht="18" customHeight="1" x14ac:dyDescent="0.25">
      <c r="A15" s="109">
        <v>9</v>
      </c>
      <c r="B15" s="110"/>
      <c r="C15" s="50" t="s">
        <v>91</v>
      </c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2"/>
      <c r="AB15" s="121" t="s">
        <v>41</v>
      </c>
      <c r="AC15" s="122"/>
      <c r="AD15" s="122"/>
      <c r="AE15" s="4">
        <v>300000</v>
      </c>
      <c r="AF15" s="4">
        <v>582582</v>
      </c>
      <c r="AG15" s="4"/>
      <c r="AH15" s="4"/>
      <c r="AI15" s="4">
        <f>AE15+AG15</f>
        <v>300000</v>
      </c>
      <c r="AJ15" s="4">
        <f>AF15+AH15</f>
        <v>582582</v>
      </c>
    </row>
    <row r="16" spans="1:36" s="6" customFormat="1" ht="18" customHeight="1" x14ac:dyDescent="0.25">
      <c r="A16" s="126">
        <v>10</v>
      </c>
      <c r="B16" s="127"/>
      <c r="C16" s="128" t="s">
        <v>135</v>
      </c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17" t="s">
        <v>40</v>
      </c>
      <c r="AC16" s="118"/>
      <c r="AD16" s="118"/>
      <c r="AE16" s="24">
        <f t="shared" ref="AE16:AJ16" si="3">SUM(AE15,AE14)</f>
        <v>54830959</v>
      </c>
      <c r="AF16" s="24">
        <f t="shared" si="3"/>
        <v>59256657</v>
      </c>
      <c r="AG16" s="24">
        <f t="shared" si="3"/>
        <v>9602922</v>
      </c>
      <c r="AH16" s="24">
        <f t="shared" si="3"/>
        <v>9602922</v>
      </c>
      <c r="AI16" s="24">
        <f t="shared" si="3"/>
        <v>64433881</v>
      </c>
      <c r="AJ16" s="24">
        <f t="shared" si="3"/>
        <v>68859579</v>
      </c>
    </row>
    <row r="17" spans="1:36" s="6" customFormat="1" ht="18" customHeight="1" x14ac:dyDescent="0.25">
      <c r="A17" s="126">
        <v>11</v>
      </c>
      <c r="B17" s="127"/>
      <c r="C17" s="123" t="s">
        <v>92</v>
      </c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5"/>
      <c r="AB17" s="117" t="s">
        <v>39</v>
      </c>
      <c r="AC17" s="118"/>
      <c r="AD17" s="118"/>
      <c r="AE17" s="25">
        <v>9527168</v>
      </c>
      <c r="AF17" s="25">
        <v>10199716</v>
      </c>
      <c r="AG17" s="25">
        <v>1680511</v>
      </c>
      <c r="AH17" s="25">
        <v>1680511</v>
      </c>
      <c r="AI17" s="26">
        <f>AE17+AG17</f>
        <v>11207679</v>
      </c>
      <c r="AJ17" s="26">
        <f>AF17+AH17</f>
        <v>11880227</v>
      </c>
    </row>
    <row r="18" spans="1:36" ht="18" customHeight="1" x14ac:dyDescent="0.25">
      <c r="A18" s="109">
        <v>12</v>
      </c>
      <c r="B18" s="110"/>
      <c r="C18" s="86" t="s">
        <v>38</v>
      </c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8"/>
      <c r="AB18" s="119" t="s">
        <v>37</v>
      </c>
      <c r="AC18" s="120"/>
      <c r="AD18" s="120"/>
      <c r="AE18" s="3">
        <v>2520000</v>
      </c>
      <c r="AF18" s="3">
        <v>2520000</v>
      </c>
      <c r="AG18" s="3">
        <v>280000</v>
      </c>
      <c r="AH18" s="3">
        <v>280000</v>
      </c>
      <c r="AI18" s="3">
        <f>AE18+AG18</f>
        <v>2800000</v>
      </c>
      <c r="AJ18" s="3">
        <f t="shared" si="1"/>
        <v>2800000</v>
      </c>
    </row>
    <row r="19" spans="1:36" ht="18" customHeight="1" x14ac:dyDescent="0.25">
      <c r="A19" s="109">
        <v>13</v>
      </c>
      <c r="B19" s="110"/>
      <c r="C19" s="86" t="s">
        <v>36</v>
      </c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8"/>
      <c r="AB19" s="119" t="s">
        <v>35</v>
      </c>
      <c r="AC19" s="120"/>
      <c r="AD19" s="120"/>
      <c r="AE19" s="3">
        <v>2250000</v>
      </c>
      <c r="AF19" s="3">
        <v>2250000</v>
      </c>
      <c r="AG19" s="3">
        <v>250000</v>
      </c>
      <c r="AH19" s="3">
        <v>250000</v>
      </c>
      <c r="AI19" s="3">
        <f>AE19+AG19</f>
        <v>2500000</v>
      </c>
      <c r="AJ19" s="3">
        <f t="shared" si="1"/>
        <v>2500000</v>
      </c>
    </row>
    <row r="20" spans="1:36" ht="18" customHeight="1" x14ac:dyDescent="0.25">
      <c r="A20" s="109">
        <v>14</v>
      </c>
      <c r="B20" s="110"/>
      <c r="C20" s="86" t="s">
        <v>34</v>
      </c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8"/>
      <c r="AB20" s="119" t="s">
        <v>33</v>
      </c>
      <c r="AC20" s="120"/>
      <c r="AD20" s="120"/>
      <c r="AE20" s="3"/>
      <c r="AF20" s="3"/>
      <c r="AG20" s="3"/>
      <c r="AH20" s="3"/>
      <c r="AI20" s="3">
        <f>AE20+AG20</f>
        <v>0</v>
      </c>
      <c r="AJ20" s="3">
        <f t="shared" si="1"/>
        <v>0</v>
      </c>
    </row>
    <row r="21" spans="1:36" s="6" customFormat="1" ht="18" customHeight="1" x14ac:dyDescent="0.25">
      <c r="A21" s="109">
        <v>15</v>
      </c>
      <c r="B21" s="110"/>
      <c r="C21" s="50" t="s">
        <v>136</v>
      </c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2"/>
      <c r="AB21" s="121" t="s">
        <v>32</v>
      </c>
      <c r="AC21" s="122"/>
      <c r="AD21" s="122"/>
      <c r="AE21" s="4">
        <f t="shared" ref="AE21:AJ21" si="4">SUM(AE18:AE20)</f>
        <v>4770000</v>
      </c>
      <c r="AF21" s="4">
        <f t="shared" si="4"/>
        <v>4770000</v>
      </c>
      <c r="AG21" s="4">
        <f t="shared" si="4"/>
        <v>530000</v>
      </c>
      <c r="AH21" s="4">
        <f t="shared" si="4"/>
        <v>530000</v>
      </c>
      <c r="AI21" s="4">
        <f t="shared" si="4"/>
        <v>5300000</v>
      </c>
      <c r="AJ21" s="4">
        <f t="shared" si="4"/>
        <v>5300000</v>
      </c>
    </row>
    <row r="22" spans="1:36" ht="18" customHeight="1" x14ac:dyDescent="0.25">
      <c r="A22" s="109">
        <v>16</v>
      </c>
      <c r="B22" s="110"/>
      <c r="C22" s="86" t="s">
        <v>31</v>
      </c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8"/>
      <c r="AB22" s="119" t="s">
        <v>30</v>
      </c>
      <c r="AC22" s="120"/>
      <c r="AD22" s="120"/>
      <c r="AE22" s="3">
        <v>144000</v>
      </c>
      <c r="AF22" s="3">
        <v>144000</v>
      </c>
      <c r="AG22" s="3">
        <v>16000</v>
      </c>
      <c r="AH22" s="3">
        <v>16000</v>
      </c>
      <c r="AI22" s="3">
        <f>AE22+AG22</f>
        <v>160000</v>
      </c>
      <c r="AJ22" s="3">
        <f t="shared" si="1"/>
        <v>160000</v>
      </c>
    </row>
    <row r="23" spans="1:36" ht="18" customHeight="1" x14ac:dyDescent="0.25">
      <c r="A23" s="109">
        <v>17</v>
      </c>
      <c r="B23" s="110"/>
      <c r="C23" s="86" t="s">
        <v>29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8"/>
      <c r="AB23" s="119" t="s">
        <v>28</v>
      </c>
      <c r="AC23" s="120"/>
      <c r="AD23" s="120"/>
      <c r="AE23" s="3">
        <v>180000</v>
      </c>
      <c r="AF23" s="3">
        <v>180000</v>
      </c>
      <c r="AG23" s="3">
        <v>20000</v>
      </c>
      <c r="AH23" s="3">
        <v>20000</v>
      </c>
      <c r="AI23" s="3">
        <f>AE23+AG23</f>
        <v>200000</v>
      </c>
      <c r="AJ23" s="3">
        <f t="shared" si="1"/>
        <v>200000</v>
      </c>
    </row>
    <row r="24" spans="1:36" s="6" customFormat="1" ht="18" customHeight="1" x14ac:dyDescent="0.25">
      <c r="A24" s="109">
        <v>18</v>
      </c>
      <c r="B24" s="110"/>
      <c r="C24" s="50" t="s">
        <v>137</v>
      </c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2"/>
      <c r="AB24" s="121" t="s">
        <v>27</v>
      </c>
      <c r="AC24" s="122"/>
      <c r="AD24" s="122"/>
      <c r="AE24" s="4">
        <f t="shared" ref="AE24:AJ24" si="5">SUM(AE22:AE23)</f>
        <v>324000</v>
      </c>
      <c r="AF24" s="4">
        <f t="shared" si="5"/>
        <v>324000</v>
      </c>
      <c r="AG24" s="4">
        <f t="shared" si="5"/>
        <v>36000</v>
      </c>
      <c r="AH24" s="4">
        <f t="shared" si="5"/>
        <v>36000</v>
      </c>
      <c r="AI24" s="4">
        <f t="shared" si="5"/>
        <v>360000</v>
      </c>
      <c r="AJ24" s="4">
        <f t="shared" si="5"/>
        <v>360000</v>
      </c>
    </row>
    <row r="25" spans="1:36" ht="18" customHeight="1" x14ac:dyDescent="0.25">
      <c r="A25" s="109">
        <v>19</v>
      </c>
      <c r="B25" s="110"/>
      <c r="C25" s="86" t="s">
        <v>26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8"/>
      <c r="AB25" s="119" t="s">
        <v>25</v>
      </c>
      <c r="AC25" s="120"/>
      <c r="AD25" s="120"/>
      <c r="AE25" s="3">
        <v>6750000</v>
      </c>
      <c r="AF25" s="3">
        <v>6750000</v>
      </c>
      <c r="AG25" s="3">
        <v>750000</v>
      </c>
      <c r="AH25" s="3">
        <v>750000</v>
      </c>
      <c r="AI25" s="3">
        <f>AE25+AG25</f>
        <v>7500000</v>
      </c>
      <c r="AJ25" s="3">
        <f t="shared" si="1"/>
        <v>7500000</v>
      </c>
    </row>
    <row r="26" spans="1:36" ht="18" customHeight="1" x14ac:dyDescent="0.25">
      <c r="A26" s="109">
        <v>20</v>
      </c>
      <c r="B26" s="110"/>
      <c r="C26" s="86" t="s">
        <v>24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8"/>
      <c r="AB26" s="119" t="s">
        <v>23</v>
      </c>
      <c r="AC26" s="120"/>
      <c r="AD26" s="120"/>
      <c r="AE26" s="3">
        <v>20610000</v>
      </c>
      <c r="AF26" s="3">
        <v>20610000</v>
      </c>
      <c r="AG26" s="3">
        <v>2290000</v>
      </c>
      <c r="AH26" s="3">
        <v>2290000</v>
      </c>
      <c r="AI26" s="3">
        <f t="shared" ref="AI26:AI31" si="6">AE26+AG26</f>
        <v>22900000</v>
      </c>
      <c r="AJ26" s="3">
        <f t="shared" si="1"/>
        <v>22900000</v>
      </c>
    </row>
    <row r="27" spans="1:36" ht="18" customHeight="1" x14ac:dyDescent="0.25">
      <c r="A27" s="109">
        <v>21</v>
      </c>
      <c r="B27" s="110"/>
      <c r="C27" s="86" t="s">
        <v>22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8"/>
      <c r="AB27" s="119" t="s">
        <v>21</v>
      </c>
      <c r="AC27" s="120"/>
      <c r="AD27" s="120"/>
      <c r="AE27" s="3"/>
      <c r="AF27" s="3"/>
      <c r="AG27" s="3"/>
      <c r="AH27" s="3"/>
      <c r="AI27" s="3">
        <f t="shared" si="6"/>
        <v>0</v>
      </c>
      <c r="AJ27" s="3">
        <f t="shared" si="1"/>
        <v>0</v>
      </c>
    </row>
    <row r="28" spans="1:36" ht="18" customHeight="1" x14ac:dyDescent="0.25">
      <c r="A28" s="109">
        <v>22</v>
      </c>
      <c r="B28" s="110"/>
      <c r="C28" s="86" t="s">
        <v>20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8"/>
      <c r="AB28" s="119" t="s">
        <v>19</v>
      </c>
      <c r="AC28" s="120"/>
      <c r="AD28" s="120"/>
      <c r="AE28" s="3">
        <v>1910800</v>
      </c>
      <c r="AF28" s="3">
        <v>1910800</v>
      </c>
      <c r="AG28" s="3">
        <v>159089</v>
      </c>
      <c r="AH28" s="3">
        <v>159089</v>
      </c>
      <c r="AI28" s="3">
        <f t="shared" si="6"/>
        <v>2069889</v>
      </c>
      <c r="AJ28" s="3">
        <f t="shared" si="1"/>
        <v>2069889</v>
      </c>
    </row>
    <row r="29" spans="1:36" ht="18" customHeight="1" x14ac:dyDescent="0.25">
      <c r="A29" s="109">
        <v>23</v>
      </c>
      <c r="B29" s="110"/>
      <c r="C29" s="86" t="s">
        <v>18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8"/>
      <c r="AB29" s="119" t="s">
        <v>17</v>
      </c>
      <c r="AC29" s="120"/>
      <c r="AD29" s="120"/>
      <c r="AE29" s="3"/>
      <c r="AF29" s="3"/>
      <c r="AG29" s="3"/>
      <c r="AH29" s="3"/>
      <c r="AI29" s="3">
        <f t="shared" si="6"/>
        <v>0</v>
      </c>
      <c r="AJ29" s="3">
        <f t="shared" si="1"/>
        <v>0</v>
      </c>
    </row>
    <row r="30" spans="1:36" ht="18" customHeight="1" x14ac:dyDescent="0.25">
      <c r="A30" s="109">
        <v>24</v>
      </c>
      <c r="B30" s="110"/>
      <c r="C30" s="58" t="s">
        <v>16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60"/>
      <c r="AB30" s="119" t="s">
        <v>15</v>
      </c>
      <c r="AC30" s="120"/>
      <c r="AD30" s="120"/>
      <c r="AE30" s="3">
        <v>1080000</v>
      </c>
      <c r="AF30" s="3">
        <v>1080000</v>
      </c>
      <c r="AG30" s="3">
        <v>120000</v>
      </c>
      <c r="AH30" s="3">
        <v>120000</v>
      </c>
      <c r="AI30" s="3">
        <f t="shared" si="6"/>
        <v>1200000</v>
      </c>
      <c r="AJ30" s="3">
        <f t="shared" si="1"/>
        <v>1200000</v>
      </c>
    </row>
    <row r="31" spans="1:36" ht="18" customHeight="1" x14ac:dyDescent="0.25">
      <c r="A31" s="109">
        <v>25</v>
      </c>
      <c r="B31" s="110"/>
      <c r="C31" s="86" t="s">
        <v>14</v>
      </c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8"/>
      <c r="AB31" s="119" t="s">
        <v>13</v>
      </c>
      <c r="AC31" s="120"/>
      <c r="AD31" s="120"/>
      <c r="AE31" s="3">
        <v>1808000</v>
      </c>
      <c r="AF31" s="3">
        <v>1808000</v>
      </c>
      <c r="AG31" s="3">
        <v>192000</v>
      </c>
      <c r="AH31" s="3">
        <v>192000</v>
      </c>
      <c r="AI31" s="3">
        <f t="shared" si="6"/>
        <v>2000000</v>
      </c>
      <c r="AJ31" s="3">
        <f t="shared" si="1"/>
        <v>2000000</v>
      </c>
    </row>
    <row r="32" spans="1:36" s="6" customFormat="1" ht="18" customHeight="1" x14ac:dyDescent="0.25">
      <c r="A32" s="109">
        <v>26</v>
      </c>
      <c r="B32" s="110"/>
      <c r="C32" s="50" t="s">
        <v>138</v>
      </c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2"/>
      <c r="AB32" s="121" t="s">
        <v>12</v>
      </c>
      <c r="AC32" s="122"/>
      <c r="AD32" s="122"/>
      <c r="AE32" s="4">
        <f t="shared" ref="AE32:AJ32" si="7">SUM(AE25:AE31)</f>
        <v>32158800</v>
      </c>
      <c r="AF32" s="4">
        <f t="shared" si="7"/>
        <v>32158800</v>
      </c>
      <c r="AG32" s="4">
        <f t="shared" si="7"/>
        <v>3511089</v>
      </c>
      <c r="AH32" s="4">
        <f t="shared" si="7"/>
        <v>3511089</v>
      </c>
      <c r="AI32" s="4">
        <f t="shared" si="7"/>
        <v>35669889</v>
      </c>
      <c r="AJ32" s="4">
        <f t="shared" si="7"/>
        <v>35669889</v>
      </c>
    </row>
    <row r="33" spans="1:36" ht="18" customHeight="1" x14ac:dyDescent="0.25">
      <c r="A33" s="109">
        <v>27</v>
      </c>
      <c r="B33" s="110"/>
      <c r="C33" s="86" t="s">
        <v>11</v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8"/>
      <c r="AB33" s="119" t="s">
        <v>10</v>
      </c>
      <c r="AC33" s="120"/>
      <c r="AD33" s="120"/>
      <c r="AE33" s="3">
        <v>8483400</v>
      </c>
      <c r="AF33" s="3">
        <v>8483400</v>
      </c>
      <c r="AG33" s="3">
        <v>925800</v>
      </c>
      <c r="AH33" s="3">
        <v>925800</v>
      </c>
      <c r="AI33" s="3">
        <f>AE33+AG33</f>
        <v>9409200</v>
      </c>
      <c r="AJ33" s="3">
        <f t="shared" si="1"/>
        <v>9409200</v>
      </c>
    </row>
    <row r="34" spans="1:36" ht="18" customHeight="1" x14ac:dyDescent="0.25">
      <c r="A34" s="109">
        <v>28</v>
      </c>
      <c r="B34" s="110"/>
      <c r="C34" s="86" t="s">
        <v>9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8"/>
      <c r="AB34" s="119" t="s">
        <v>8</v>
      </c>
      <c r="AC34" s="120"/>
      <c r="AD34" s="120"/>
      <c r="AE34" s="3">
        <v>0</v>
      </c>
      <c r="AF34" s="3">
        <v>0</v>
      </c>
      <c r="AG34" s="3">
        <v>0</v>
      </c>
      <c r="AH34" s="3"/>
      <c r="AI34" s="3">
        <f>AE34+AG34</f>
        <v>0</v>
      </c>
      <c r="AJ34" s="3">
        <f t="shared" si="1"/>
        <v>0</v>
      </c>
    </row>
    <row r="35" spans="1:36" ht="18" customHeight="1" x14ac:dyDescent="0.25">
      <c r="A35" s="109">
        <v>29</v>
      </c>
      <c r="B35" s="110"/>
      <c r="C35" s="86" t="s">
        <v>7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8"/>
      <c r="AB35" s="119" t="s">
        <v>6</v>
      </c>
      <c r="AC35" s="120"/>
      <c r="AD35" s="120"/>
      <c r="AE35" s="3">
        <v>0</v>
      </c>
      <c r="AF35" s="3">
        <v>0</v>
      </c>
      <c r="AG35" s="3">
        <v>0</v>
      </c>
      <c r="AH35" s="3"/>
      <c r="AI35" s="3">
        <f>AE35+AG35</f>
        <v>0</v>
      </c>
      <c r="AJ35" s="3">
        <f t="shared" si="1"/>
        <v>0</v>
      </c>
    </row>
    <row r="36" spans="1:36" s="6" customFormat="1" ht="18" customHeight="1" x14ac:dyDescent="0.25">
      <c r="A36" s="109">
        <v>30</v>
      </c>
      <c r="B36" s="110"/>
      <c r="C36" s="50" t="s">
        <v>139</v>
      </c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2"/>
      <c r="AB36" s="121" t="s">
        <v>5</v>
      </c>
      <c r="AC36" s="122"/>
      <c r="AD36" s="122"/>
      <c r="AE36" s="4">
        <f t="shared" ref="AE36:AJ36" si="8">SUM(AE33:AE35)</f>
        <v>8483400</v>
      </c>
      <c r="AF36" s="4">
        <f t="shared" si="8"/>
        <v>8483400</v>
      </c>
      <c r="AG36" s="4">
        <f t="shared" si="8"/>
        <v>925800</v>
      </c>
      <c r="AH36" s="4">
        <f t="shared" si="8"/>
        <v>925800</v>
      </c>
      <c r="AI36" s="4">
        <f t="shared" si="8"/>
        <v>9409200</v>
      </c>
      <c r="AJ36" s="4">
        <f t="shared" si="8"/>
        <v>9409200</v>
      </c>
    </row>
    <row r="37" spans="1:36" s="6" customFormat="1" ht="18" customHeight="1" x14ac:dyDescent="0.25">
      <c r="A37" s="109">
        <v>31</v>
      </c>
      <c r="B37" s="110"/>
      <c r="C37" s="123" t="s">
        <v>140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5"/>
      <c r="AB37" s="117" t="s">
        <v>4</v>
      </c>
      <c r="AC37" s="118"/>
      <c r="AD37" s="118"/>
      <c r="AE37" s="24">
        <f t="shared" ref="AE37:AJ37" si="9">AE21+AE24+AE32+AE36</f>
        <v>45736200</v>
      </c>
      <c r="AF37" s="24">
        <f t="shared" si="9"/>
        <v>45736200</v>
      </c>
      <c r="AG37" s="24">
        <f t="shared" si="9"/>
        <v>5002889</v>
      </c>
      <c r="AH37" s="24">
        <f t="shared" si="9"/>
        <v>5002889</v>
      </c>
      <c r="AI37" s="24">
        <f t="shared" si="9"/>
        <v>50739089</v>
      </c>
      <c r="AJ37" s="24">
        <f t="shared" si="9"/>
        <v>50739089</v>
      </c>
    </row>
    <row r="38" spans="1:36" s="6" customFormat="1" ht="18" customHeight="1" x14ac:dyDescent="0.25">
      <c r="A38" s="109">
        <v>32</v>
      </c>
      <c r="B38" s="110"/>
      <c r="C38" s="86" t="s">
        <v>112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8"/>
      <c r="AB38" s="111" t="s">
        <v>113</v>
      </c>
      <c r="AC38" s="112"/>
      <c r="AD38" s="112"/>
      <c r="AE38" s="14">
        <v>0</v>
      </c>
      <c r="AF38" s="14"/>
      <c r="AG38" s="14">
        <v>0</v>
      </c>
      <c r="AH38" s="14"/>
      <c r="AI38" s="14">
        <f>AE38+AG38</f>
        <v>0</v>
      </c>
      <c r="AJ38" s="3">
        <f t="shared" si="1"/>
        <v>0</v>
      </c>
    </row>
    <row r="39" spans="1:36" s="6" customFormat="1" ht="18" customHeight="1" x14ac:dyDescent="0.25">
      <c r="A39" s="109">
        <v>33</v>
      </c>
      <c r="B39" s="110"/>
      <c r="C39" s="86" t="s">
        <v>115</v>
      </c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8"/>
      <c r="AB39" s="111" t="s">
        <v>116</v>
      </c>
      <c r="AC39" s="112"/>
      <c r="AD39" s="112"/>
      <c r="AE39" s="14">
        <v>0</v>
      </c>
      <c r="AF39" s="14">
        <v>13733</v>
      </c>
      <c r="AG39" s="14">
        <v>0</v>
      </c>
      <c r="AH39" s="14"/>
      <c r="AI39" s="14">
        <f>AE39+AG39</f>
        <v>0</v>
      </c>
      <c r="AJ39" s="3">
        <f t="shared" si="1"/>
        <v>13733</v>
      </c>
    </row>
    <row r="40" spans="1:36" s="6" customFormat="1" ht="18" customHeight="1" x14ac:dyDescent="0.25">
      <c r="A40" s="109">
        <v>34</v>
      </c>
      <c r="B40" s="110"/>
      <c r="C40" s="86" t="s">
        <v>114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8"/>
      <c r="AB40" s="111" t="s">
        <v>117</v>
      </c>
      <c r="AC40" s="112"/>
      <c r="AD40" s="112"/>
      <c r="AE40" s="14"/>
      <c r="AF40" s="14">
        <v>950695</v>
      </c>
      <c r="AG40" s="14">
        <v>0</v>
      </c>
      <c r="AH40" s="14">
        <v>28661</v>
      </c>
      <c r="AI40" s="14">
        <f>AE40+AG40</f>
        <v>0</v>
      </c>
      <c r="AJ40" s="3">
        <f t="shared" si="1"/>
        <v>979356</v>
      </c>
    </row>
    <row r="41" spans="1:36" s="6" customFormat="1" ht="18" customHeight="1" x14ac:dyDescent="0.25">
      <c r="A41" s="109">
        <v>35</v>
      </c>
      <c r="B41" s="110"/>
      <c r="C41" s="86" t="s">
        <v>118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8"/>
      <c r="AB41" s="111" t="s">
        <v>119</v>
      </c>
      <c r="AC41" s="112"/>
      <c r="AD41" s="112"/>
      <c r="AE41" s="14"/>
      <c r="AF41" s="14">
        <v>256396</v>
      </c>
      <c r="AG41" s="14">
        <v>0</v>
      </c>
      <c r="AH41" s="14">
        <v>7738</v>
      </c>
      <c r="AI41" s="14">
        <f>AE41+AG41</f>
        <v>0</v>
      </c>
      <c r="AJ41" s="3">
        <f t="shared" si="1"/>
        <v>264134</v>
      </c>
    </row>
    <row r="42" spans="1:36" s="6" customFormat="1" ht="18" customHeight="1" x14ac:dyDescent="0.25">
      <c r="A42" s="109">
        <v>36</v>
      </c>
      <c r="B42" s="110"/>
      <c r="C42" s="65" t="s">
        <v>141</v>
      </c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7"/>
      <c r="AB42" s="117" t="s">
        <v>3</v>
      </c>
      <c r="AC42" s="118"/>
      <c r="AD42" s="118"/>
      <c r="AE42" s="24">
        <f t="shared" ref="AE42:AJ42" si="10">SUM(AE38:AE41)</f>
        <v>0</v>
      </c>
      <c r="AF42" s="24">
        <f t="shared" si="10"/>
        <v>1220824</v>
      </c>
      <c r="AG42" s="24">
        <f t="shared" si="10"/>
        <v>0</v>
      </c>
      <c r="AH42" s="24">
        <f t="shared" si="10"/>
        <v>36399</v>
      </c>
      <c r="AI42" s="24">
        <f t="shared" si="10"/>
        <v>0</v>
      </c>
      <c r="AJ42" s="24">
        <f t="shared" si="10"/>
        <v>1257223</v>
      </c>
    </row>
    <row r="43" spans="1:36" s="6" customFormat="1" ht="18" customHeight="1" x14ac:dyDescent="0.25">
      <c r="A43" s="109">
        <v>37</v>
      </c>
      <c r="B43" s="110"/>
      <c r="C43" s="58" t="s">
        <v>120</v>
      </c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60"/>
      <c r="AB43" s="111" t="s">
        <v>123</v>
      </c>
      <c r="AC43" s="112"/>
      <c r="AD43" s="112"/>
      <c r="AE43" s="14">
        <v>480000</v>
      </c>
      <c r="AF43" s="14">
        <v>665827</v>
      </c>
      <c r="AG43" s="14">
        <v>0</v>
      </c>
      <c r="AH43" s="14"/>
      <c r="AI43" s="14">
        <f>AE43+AG43</f>
        <v>480000</v>
      </c>
      <c r="AJ43" s="3">
        <f t="shared" si="1"/>
        <v>665827</v>
      </c>
    </row>
    <row r="44" spans="1:36" s="6" customFormat="1" ht="18" customHeight="1" x14ac:dyDescent="0.25">
      <c r="A44" s="109">
        <v>38</v>
      </c>
      <c r="B44" s="110"/>
      <c r="C44" s="58" t="s">
        <v>121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60"/>
      <c r="AB44" s="111" t="s">
        <v>124</v>
      </c>
      <c r="AC44" s="112"/>
      <c r="AD44" s="112"/>
      <c r="AE44" s="14"/>
      <c r="AF44" s="14"/>
      <c r="AG44" s="14">
        <v>0</v>
      </c>
      <c r="AH44" s="14"/>
      <c r="AI44" s="14">
        <f>AE44+AG44</f>
        <v>0</v>
      </c>
      <c r="AJ44" s="3">
        <f t="shared" si="1"/>
        <v>0</v>
      </c>
    </row>
    <row r="45" spans="1:36" s="6" customFormat="1" ht="18" customHeight="1" x14ac:dyDescent="0.25">
      <c r="A45" s="109">
        <v>39</v>
      </c>
      <c r="B45" s="110"/>
      <c r="C45" s="58" t="s">
        <v>122</v>
      </c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60"/>
      <c r="AB45" s="111" t="s">
        <v>125</v>
      </c>
      <c r="AC45" s="112"/>
      <c r="AD45" s="112"/>
      <c r="AE45" s="14">
        <v>129600</v>
      </c>
      <c r="AF45" s="14">
        <v>179773</v>
      </c>
      <c r="AG45" s="14">
        <v>0</v>
      </c>
      <c r="AH45" s="14"/>
      <c r="AI45" s="14">
        <f>AE45+AG45</f>
        <v>129600</v>
      </c>
      <c r="AJ45" s="3">
        <f t="shared" si="1"/>
        <v>179773</v>
      </c>
    </row>
    <row r="46" spans="1:36" s="6" customFormat="1" ht="18" customHeight="1" x14ac:dyDescent="0.25">
      <c r="A46" s="109">
        <v>40</v>
      </c>
      <c r="B46" s="110"/>
      <c r="C46" s="62" t="s">
        <v>142</v>
      </c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4"/>
      <c r="AB46" s="117" t="s">
        <v>2</v>
      </c>
      <c r="AC46" s="118"/>
      <c r="AD46" s="118"/>
      <c r="AE46" s="24">
        <f t="shared" ref="AE46:AJ46" si="11">SUM(AE43:AE45)</f>
        <v>609600</v>
      </c>
      <c r="AF46" s="24">
        <f t="shared" si="11"/>
        <v>845600</v>
      </c>
      <c r="AG46" s="24">
        <f t="shared" si="11"/>
        <v>0</v>
      </c>
      <c r="AH46" s="24">
        <f t="shared" si="11"/>
        <v>0</v>
      </c>
      <c r="AI46" s="24">
        <f t="shared" si="11"/>
        <v>609600</v>
      </c>
      <c r="AJ46" s="24">
        <f t="shared" si="11"/>
        <v>845600</v>
      </c>
    </row>
    <row r="47" spans="1:36" s="6" customFormat="1" ht="18" customHeight="1" x14ac:dyDescent="0.25">
      <c r="A47" s="109">
        <v>41</v>
      </c>
      <c r="B47" s="110"/>
      <c r="C47" s="62" t="s">
        <v>93</v>
      </c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4"/>
      <c r="AB47" s="117" t="s">
        <v>1</v>
      </c>
      <c r="AC47" s="118"/>
      <c r="AD47" s="118"/>
      <c r="AE47" s="24">
        <v>0</v>
      </c>
      <c r="AF47" s="24">
        <v>0</v>
      </c>
      <c r="AG47" s="24">
        <v>0</v>
      </c>
      <c r="AH47" s="24">
        <v>0</v>
      </c>
      <c r="AI47" s="24">
        <f>AE47+AG47</f>
        <v>0</v>
      </c>
      <c r="AJ47" s="24">
        <f>AF47+AH47</f>
        <v>0</v>
      </c>
    </row>
    <row r="48" spans="1:36" s="6" customFormat="1" ht="18" customHeight="1" x14ac:dyDescent="0.25">
      <c r="A48" s="109">
        <v>42</v>
      </c>
      <c r="B48" s="110"/>
      <c r="C48" s="65" t="s">
        <v>143</v>
      </c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7"/>
      <c r="AB48" s="117" t="s">
        <v>0</v>
      </c>
      <c r="AC48" s="118"/>
      <c r="AD48" s="118"/>
      <c r="AE48" s="24">
        <f t="shared" ref="AE48:AJ48" si="12">SUM(AE16+AE17+AE37+AE42+AE46+AE47)</f>
        <v>110703927</v>
      </c>
      <c r="AF48" s="24">
        <f t="shared" si="12"/>
        <v>117258997</v>
      </c>
      <c r="AG48" s="24">
        <f t="shared" si="12"/>
        <v>16286322</v>
      </c>
      <c r="AH48" s="24">
        <f t="shared" si="12"/>
        <v>16322721</v>
      </c>
      <c r="AI48" s="24">
        <f t="shared" si="12"/>
        <v>126990249</v>
      </c>
      <c r="AJ48" s="24">
        <f t="shared" si="12"/>
        <v>133581718</v>
      </c>
    </row>
    <row r="49" spans="1:31" s="6" customFormat="1" x14ac:dyDescent="0.25">
      <c r="A49" s="7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1" s="6" customFormat="1" x14ac:dyDescent="0.25">
      <c r="A50" s="7"/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1" s="6" customFormat="1" x14ac:dyDescent="0.25">
      <c r="A51" s="105" t="s">
        <v>171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45"/>
      <c r="Z51" s="45"/>
      <c r="AA51" s="45"/>
      <c r="AB51" s="113" t="s">
        <v>116</v>
      </c>
      <c r="AC51" s="113"/>
      <c r="AD51" s="113"/>
      <c r="AE51" s="32">
        <v>2197</v>
      </c>
    </row>
    <row r="52" spans="1:31" s="6" customFormat="1" x14ac:dyDescent="0.25">
      <c r="A52" s="105" t="s">
        <v>170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45"/>
      <c r="Z52" s="45"/>
      <c r="AA52" s="45"/>
      <c r="AB52" s="113" t="s">
        <v>116</v>
      </c>
      <c r="AC52" s="113"/>
      <c r="AD52" s="113"/>
      <c r="AE52" s="32">
        <v>6890</v>
      </c>
    </row>
    <row r="53" spans="1:31" s="6" customFormat="1" x14ac:dyDescent="0.25">
      <c r="A53" s="105" t="s">
        <v>169</v>
      </c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45"/>
      <c r="Z53" s="45"/>
      <c r="AA53" s="45"/>
      <c r="AB53" s="113" t="s">
        <v>116</v>
      </c>
      <c r="AC53" s="113"/>
      <c r="AD53" s="113"/>
      <c r="AE53" s="32">
        <v>4646</v>
      </c>
    </row>
    <row r="54" spans="1:31" x14ac:dyDescent="0.25">
      <c r="A54" s="105" t="s">
        <v>168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45"/>
      <c r="Z54" s="45"/>
      <c r="AA54" s="45"/>
      <c r="AB54" s="113" t="s">
        <v>117</v>
      </c>
      <c r="AC54" s="113"/>
      <c r="AD54" s="113"/>
      <c r="AE54" s="32">
        <v>103937</v>
      </c>
    </row>
    <row r="55" spans="1:31" x14ac:dyDescent="0.25">
      <c r="A55" s="105" t="s">
        <v>167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45"/>
      <c r="Z55" s="45"/>
      <c r="AA55" s="45"/>
      <c r="AB55" s="113" t="s">
        <v>117</v>
      </c>
      <c r="AC55" s="113"/>
      <c r="AD55" s="113"/>
      <c r="AE55" s="32">
        <v>39370</v>
      </c>
    </row>
    <row r="56" spans="1:31" x14ac:dyDescent="0.25">
      <c r="A56" s="105" t="s">
        <v>166</v>
      </c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45"/>
      <c r="Z56" s="45"/>
      <c r="AA56" s="45"/>
      <c r="AB56" s="113" t="s">
        <v>117</v>
      </c>
      <c r="AC56" s="113"/>
      <c r="AD56" s="113"/>
      <c r="AE56" s="32">
        <v>13385</v>
      </c>
    </row>
    <row r="57" spans="1:31" x14ac:dyDescent="0.25">
      <c r="A57" s="105" t="s">
        <v>165</v>
      </c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45"/>
      <c r="Z57" s="45"/>
      <c r="AA57" s="45"/>
      <c r="AB57" s="113" t="s">
        <v>117</v>
      </c>
      <c r="AC57" s="113"/>
      <c r="AD57" s="113"/>
      <c r="AE57" s="32">
        <v>23980</v>
      </c>
    </row>
    <row r="58" spans="1:31" x14ac:dyDescent="0.25">
      <c r="A58" s="105" t="s">
        <v>164</v>
      </c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45"/>
      <c r="Z58" s="45"/>
      <c r="AA58" s="45"/>
      <c r="AB58" s="113" t="s">
        <v>117</v>
      </c>
      <c r="AC58" s="113"/>
      <c r="AD58" s="113"/>
      <c r="AE58" s="32">
        <v>17314</v>
      </c>
    </row>
    <row r="59" spans="1:31" x14ac:dyDescent="0.25">
      <c r="A59" s="105" t="s">
        <v>163</v>
      </c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45"/>
      <c r="Z59" s="45"/>
      <c r="AA59" s="45"/>
      <c r="AB59" s="113" t="s">
        <v>117</v>
      </c>
      <c r="AC59" s="113"/>
      <c r="AD59" s="113"/>
      <c r="AE59" s="32">
        <v>35433</v>
      </c>
    </row>
    <row r="60" spans="1:31" x14ac:dyDescent="0.25">
      <c r="A60" s="105" t="s">
        <v>162</v>
      </c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45"/>
      <c r="Z60" s="45"/>
      <c r="AA60" s="45"/>
      <c r="AB60" s="113" t="s">
        <v>117</v>
      </c>
      <c r="AC60" s="113"/>
      <c r="AD60" s="113"/>
      <c r="AE60" s="32">
        <v>23953</v>
      </c>
    </row>
    <row r="61" spans="1:31" x14ac:dyDescent="0.25">
      <c r="A61" s="105" t="s">
        <v>161</v>
      </c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45"/>
      <c r="Z61" s="45"/>
      <c r="AA61" s="45"/>
      <c r="AB61" s="113" t="s">
        <v>117</v>
      </c>
      <c r="AC61" s="113"/>
      <c r="AD61" s="113"/>
      <c r="AE61" s="32">
        <v>393701</v>
      </c>
    </row>
    <row r="62" spans="1:31" x14ac:dyDescent="0.25">
      <c r="A62" s="105" t="s">
        <v>160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45"/>
      <c r="Z62" s="45"/>
      <c r="AA62" s="45"/>
      <c r="AB62" s="113" t="s">
        <v>117</v>
      </c>
      <c r="AC62" s="113"/>
      <c r="AD62" s="113"/>
      <c r="AE62" s="32">
        <v>17323</v>
      </c>
    </row>
    <row r="63" spans="1:31" x14ac:dyDescent="0.25">
      <c r="A63" s="105" t="s">
        <v>159</v>
      </c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45"/>
      <c r="Z63" s="45"/>
      <c r="AA63" s="45"/>
      <c r="AB63" s="113" t="s">
        <v>117</v>
      </c>
      <c r="AC63" s="113"/>
      <c r="AD63" s="113"/>
      <c r="AE63" s="32">
        <v>6362</v>
      </c>
    </row>
    <row r="64" spans="1:31" x14ac:dyDescent="0.25">
      <c r="A64" s="105" t="s">
        <v>158</v>
      </c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45"/>
      <c r="Z64" s="45"/>
      <c r="AA64" s="45"/>
      <c r="AB64" s="113" t="s">
        <v>117</v>
      </c>
      <c r="AC64" s="113"/>
      <c r="AD64" s="113"/>
      <c r="AE64" s="32">
        <v>74724</v>
      </c>
    </row>
    <row r="65" spans="1:32" x14ac:dyDescent="0.25">
      <c r="A65" s="105" t="s">
        <v>157</v>
      </c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45"/>
      <c r="Z65" s="45"/>
      <c r="AA65" s="45"/>
      <c r="AB65" s="113" t="s">
        <v>117</v>
      </c>
      <c r="AC65" s="113"/>
      <c r="AD65" s="113"/>
      <c r="AE65" s="32">
        <v>29874</v>
      </c>
    </row>
    <row r="66" spans="1:32" x14ac:dyDescent="0.25">
      <c r="A66" s="105" t="s">
        <v>156</v>
      </c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45"/>
      <c r="Z66" s="45"/>
      <c r="AA66" s="45"/>
      <c r="AB66" s="113" t="s">
        <v>117</v>
      </c>
      <c r="AC66" s="113"/>
      <c r="AD66" s="113"/>
      <c r="AE66" s="32">
        <v>200000</v>
      </c>
    </row>
    <row r="67" spans="1:32" x14ac:dyDescent="0.25">
      <c r="A67" s="148" t="s">
        <v>155</v>
      </c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46"/>
      <c r="Z67" s="46"/>
      <c r="AA67" s="46"/>
      <c r="AB67" s="148" t="s">
        <v>119</v>
      </c>
      <c r="AC67" s="148"/>
      <c r="AD67" s="148"/>
      <c r="AE67" s="47">
        <v>264134</v>
      </c>
    </row>
    <row r="68" spans="1:32" x14ac:dyDescent="0.25">
      <c r="A68" s="104" t="s">
        <v>147</v>
      </c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3" t="s">
        <v>3</v>
      </c>
      <c r="AC68" s="103"/>
      <c r="AD68" s="103"/>
      <c r="AE68" s="31">
        <f>AE51+AE52+AE53+AE54+AE55+AE56+AE57+AE58+AE59+AE60+AE61+AE62+AE63+AE64+AE65+AE66+AE67</f>
        <v>1257223</v>
      </c>
      <c r="AF68" s="37"/>
    </row>
    <row r="69" spans="1:32" x14ac:dyDescent="0.25">
      <c r="A69" s="114"/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6"/>
      <c r="AF69" s="38"/>
    </row>
    <row r="70" spans="1:32" x14ac:dyDescent="0.25">
      <c r="A70" s="105" t="s">
        <v>148</v>
      </c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78" t="s">
        <v>123</v>
      </c>
      <c r="AC70" s="78"/>
      <c r="AD70" s="78"/>
      <c r="AE70" s="32">
        <v>262827</v>
      </c>
      <c r="AF70" s="39"/>
    </row>
    <row r="71" spans="1:32" x14ac:dyDescent="0.25">
      <c r="A71" s="106" t="s">
        <v>149</v>
      </c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8"/>
      <c r="AB71" s="58" t="s">
        <v>123</v>
      </c>
      <c r="AC71" s="59"/>
      <c r="AD71" s="59"/>
      <c r="AE71" s="32">
        <v>400000</v>
      </c>
      <c r="AF71" s="39"/>
    </row>
    <row r="72" spans="1:32" x14ac:dyDescent="0.25">
      <c r="A72" s="106" t="s">
        <v>122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8"/>
      <c r="AB72" s="58" t="s">
        <v>125</v>
      </c>
      <c r="AC72" s="59"/>
      <c r="AD72" s="59"/>
      <c r="AE72" s="32">
        <v>179773</v>
      </c>
      <c r="AF72" s="39"/>
    </row>
    <row r="73" spans="1:32" x14ac:dyDescent="0.25">
      <c r="A73" s="104" t="s">
        <v>144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 t="s">
        <v>2</v>
      </c>
      <c r="AC73" s="104"/>
      <c r="AD73" s="104"/>
      <c r="AE73" s="31">
        <f>SUM(AE70:AE72)</f>
        <v>842600</v>
      </c>
      <c r="AF73" s="37"/>
    </row>
    <row r="74" spans="1:32" x14ac:dyDescent="0.25">
      <c r="AB74" s="10"/>
      <c r="AC74" s="10"/>
      <c r="AD74" s="10"/>
    </row>
  </sheetData>
  <mergeCells count="181">
    <mergeCell ref="A1:AJ1"/>
    <mergeCell ref="C9:AA9"/>
    <mergeCell ref="A67:X67"/>
    <mergeCell ref="A66:X66"/>
    <mergeCell ref="AB66:AD66"/>
    <mergeCell ref="AB67:AD67"/>
    <mergeCell ref="A65:X65"/>
    <mergeCell ref="A64:X64"/>
    <mergeCell ref="A63:X63"/>
    <mergeCell ref="A62:X62"/>
    <mergeCell ref="AB65:AD65"/>
    <mergeCell ref="AB64:AD64"/>
    <mergeCell ref="AB63:AD63"/>
    <mergeCell ref="AB62:AD62"/>
    <mergeCell ref="A61:X61"/>
    <mergeCell ref="AB61:AD61"/>
    <mergeCell ref="A60:X60"/>
    <mergeCell ref="AB60:AD60"/>
    <mergeCell ref="A59:X59"/>
    <mergeCell ref="AB59:AD59"/>
    <mergeCell ref="A58:X58"/>
    <mergeCell ref="AB58:AD58"/>
    <mergeCell ref="A57:X57"/>
    <mergeCell ref="AB57:AD57"/>
    <mergeCell ref="A5:B6"/>
    <mergeCell ref="C5:AA6"/>
    <mergeCell ref="AG4:AI4"/>
    <mergeCell ref="AB5:AD6"/>
    <mergeCell ref="AI5:AJ5"/>
    <mergeCell ref="AE5:AF5"/>
    <mergeCell ref="AG5:AH5"/>
    <mergeCell ref="A10:B10"/>
    <mergeCell ref="C10:AA10"/>
    <mergeCell ref="AB10:AD10"/>
    <mergeCell ref="A9:B9"/>
    <mergeCell ref="AB9:AD9"/>
    <mergeCell ref="A7:B7"/>
    <mergeCell ref="C7:AA7"/>
    <mergeCell ref="AB7:AD7"/>
    <mergeCell ref="A11:B11"/>
    <mergeCell ref="C11:AA11"/>
    <mergeCell ref="AB11:AD11"/>
    <mergeCell ref="A8:B8"/>
    <mergeCell ref="C8:AA8"/>
    <mergeCell ref="AB8:AD8"/>
    <mergeCell ref="A12:B12"/>
    <mergeCell ref="C12:AA12"/>
    <mergeCell ref="AB12:AD12"/>
    <mergeCell ref="A15:B15"/>
    <mergeCell ref="C15:AA15"/>
    <mergeCell ref="AB15:AD15"/>
    <mergeCell ref="A14:B14"/>
    <mergeCell ref="C14:AA14"/>
    <mergeCell ref="AB14:AD14"/>
    <mergeCell ref="A13:B13"/>
    <mergeCell ref="C13:AA13"/>
    <mergeCell ref="AB13:AD13"/>
    <mergeCell ref="A18:B18"/>
    <mergeCell ref="C18:AA18"/>
    <mergeCell ref="AB18:AD18"/>
    <mergeCell ref="A19:B19"/>
    <mergeCell ref="C19:AA19"/>
    <mergeCell ref="AB19:AD19"/>
    <mergeCell ref="A16:B16"/>
    <mergeCell ref="C16:AA16"/>
    <mergeCell ref="AB16:AD16"/>
    <mergeCell ref="A17:B17"/>
    <mergeCell ref="C17:AA17"/>
    <mergeCell ref="AB17:AD17"/>
    <mergeCell ref="A22:B22"/>
    <mergeCell ref="C22:AA22"/>
    <mergeCell ref="AB22:AD22"/>
    <mergeCell ref="A23:B23"/>
    <mergeCell ref="C23:AA23"/>
    <mergeCell ref="AB23:AD23"/>
    <mergeCell ref="A20:B20"/>
    <mergeCell ref="C20:AA20"/>
    <mergeCell ref="AB20:AD20"/>
    <mergeCell ref="A21:B21"/>
    <mergeCell ref="C21:AA21"/>
    <mergeCell ref="AB21:AD21"/>
    <mergeCell ref="C29:AA29"/>
    <mergeCell ref="AB29:AD29"/>
    <mergeCell ref="A26:B26"/>
    <mergeCell ref="C26:AA26"/>
    <mergeCell ref="AB26:AD26"/>
    <mergeCell ref="A27:B27"/>
    <mergeCell ref="C27:AA27"/>
    <mergeCell ref="AB27:AD27"/>
    <mergeCell ref="A24:B24"/>
    <mergeCell ref="C24:AA24"/>
    <mergeCell ref="AB24:AD24"/>
    <mergeCell ref="A25:B25"/>
    <mergeCell ref="C25:AA25"/>
    <mergeCell ref="AB25:AD25"/>
    <mergeCell ref="A35:B35"/>
    <mergeCell ref="C35:AA35"/>
    <mergeCell ref="AB35:AD35"/>
    <mergeCell ref="A36:B36"/>
    <mergeCell ref="C36:AA36"/>
    <mergeCell ref="AB36:AD36"/>
    <mergeCell ref="A39:B39"/>
    <mergeCell ref="C39:AA39"/>
    <mergeCell ref="AB39:AD39"/>
    <mergeCell ref="A38:B38"/>
    <mergeCell ref="C38:AA38"/>
    <mergeCell ref="A37:B37"/>
    <mergeCell ref="C37:AA37"/>
    <mergeCell ref="AB37:AD37"/>
    <mergeCell ref="A48:B48"/>
    <mergeCell ref="A30:B30"/>
    <mergeCell ref="C30:AA30"/>
    <mergeCell ref="AB30:AD30"/>
    <mergeCell ref="A31:B31"/>
    <mergeCell ref="C31:AA31"/>
    <mergeCell ref="AB31:AD31"/>
    <mergeCell ref="A28:B28"/>
    <mergeCell ref="C28:AA28"/>
    <mergeCell ref="AB28:AD28"/>
    <mergeCell ref="A29:B29"/>
    <mergeCell ref="A34:B34"/>
    <mergeCell ref="C34:AA34"/>
    <mergeCell ref="AB34:AD34"/>
    <mergeCell ref="A33:B33"/>
    <mergeCell ref="C33:AA33"/>
    <mergeCell ref="AB33:AD33"/>
    <mergeCell ref="A32:B32"/>
    <mergeCell ref="C32:AA32"/>
    <mergeCell ref="AB32:AD32"/>
    <mergeCell ref="A42:B42"/>
    <mergeCell ref="C42:AA42"/>
    <mergeCell ref="AB42:AD42"/>
    <mergeCell ref="A40:B40"/>
    <mergeCell ref="AB51:AD51"/>
    <mergeCell ref="A73:AA73"/>
    <mergeCell ref="AB73:AD73"/>
    <mergeCell ref="A71:AA71"/>
    <mergeCell ref="AB71:AD71"/>
    <mergeCell ref="A69:AE69"/>
    <mergeCell ref="C40:AA40"/>
    <mergeCell ref="AB38:AD38"/>
    <mergeCell ref="AB40:AD40"/>
    <mergeCell ref="AB44:AD44"/>
    <mergeCell ref="AB45:AD45"/>
    <mergeCell ref="A41:B41"/>
    <mergeCell ref="C41:AA41"/>
    <mergeCell ref="AB41:AD41"/>
    <mergeCell ref="A43:B43"/>
    <mergeCell ref="A44:B44"/>
    <mergeCell ref="AB48:AD48"/>
    <mergeCell ref="A47:B47"/>
    <mergeCell ref="C47:AA47"/>
    <mergeCell ref="AB47:AD47"/>
    <mergeCell ref="A46:B46"/>
    <mergeCell ref="C46:AA46"/>
    <mergeCell ref="AB46:AD46"/>
    <mergeCell ref="C48:AA48"/>
    <mergeCell ref="AD3:AJ3"/>
    <mergeCell ref="AE2:AJ2"/>
    <mergeCell ref="A68:AA68"/>
    <mergeCell ref="A70:AA70"/>
    <mergeCell ref="AB68:AD68"/>
    <mergeCell ref="AB70:AD70"/>
    <mergeCell ref="A72:AA72"/>
    <mergeCell ref="A45:B45"/>
    <mergeCell ref="C43:AA43"/>
    <mergeCell ref="C44:AA44"/>
    <mergeCell ref="C45:AA45"/>
    <mergeCell ref="AB43:AD43"/>
    <mergeCell ref="AB72:AD72"/>
    <mergeCell ref="A56:X56"/>
    <mergeCell ref="AB56:AD56"/>
    <mergeCell ref="A55:X55"/>
    <mergeCell ref="AB55:AD55"/>
    <mergeCell ref="A54:X54"/>
    <mergeCell ref="AB54:AD54"/>
    <mergeCell ref="A53:X53"/>
    <mergeCell ref="AB53:AD53"/>
    <mergeCell ref="A52:X52"/>
    <mergeCell ref="AB52:AD52"/>
    <mergeCell ref="A51:X51"/>
  </mergeCells>
  <printOptions horizontalCentered="1"/>
  <pageMargins left="0.19685039370078741" right="0.19685039370078741" top="0.39370078740157483" bottom="0.39370078740157483" header="0.51181102362204722" footer="0.51181102362204722"/>
  <pageSetup paperSize="8" scale="75" fitToHeight="0" orientation="landscape" horizontalDpi="4294967295" verticalDpi="4294967295" r:id="rId1"/>
  <headerFooter alignWithMargins="0"/>
  <ignoredErrors>
    <ignoredError sqref="B8 B9 B7 B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4</vt:i4>
      </vt:variant>
    </vt:vector>
  </HeadingPairs>
  <TitlesOfParts>
    <vt:vector size="6" baseType="lpstr">
      <vt:lpstr>9.1 Bevételek</vt:lpstr>
      <vt:lpstr>9.2 Kiadások</vt:lpstr>
      <vt:lpstr>'9.1 Bevételek'!Nyomtatási_cím</vt:lpstr>
      <vt:lpstr>'9.2 Kiadások'!Nyomtatási_cím</vt:lpstr>
      <vt:lpstr>'9.1 Bevételek'!Nyomtatási_terület</vt:lpstr>
      <vt:lpstr>'9.2 Kiadások'!Nyomtatási_terület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Kézdi Árpád Dr.</dc:creator>
  <cp:lastModifiedBy>Schön Helga</cp:lastModifiedBy>
  <cp:lastPrinted>2020-07-15T07:55:41Z</cp:lastPrinted>
  <dcterms:created xsi:type="dcterms:W3CDTF">1998-12-22T17:08:32Z</dcterms:created>
  <dcterms:modified xsi:type="dcterms:W3CDTF">2020-07-27T08:59:05Z</dcterms:modified>
</cp:coreProperties>
</file>